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AUCH\Downloads\"/>
    </mc:Choice>
  </mc:AlternateContent>
  <xr:revisionPtr revIDLastSave="0" documentId="13_ncr:1_{9B74A3A5-8419-4C6A-999D-FD3A1783C993}" xr6:coauthVersionLast="36" xr6:coauthVersionMax="47" xr10:uidLastSave="{00000000-0000-0000-0000-000000000000}"/>
  <bookViews>
    <workbookView xWindow="-120" yWindow="-120" windowWidth="29040" windowHeight="15840" xr2:uid="{9DD4065D-CD52-4B61-8BB5-B374A0997176}"/>
  </bookViews>
  <sheets>
    <sheet name="MODELO DE PRESUPUE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9" i="1" l="1"/>
  <c r="I89" i="1" s="1"/>
  <c r="I88" i="1" s="1"/>
  <c r="G87" i="1"/>
  <c r="I87" i="1" s="1"/>
  <c r="I86" i="1" s="1"/>
  <c r="G85" i="1"/>
  <c r="I85" i="1" s="1"/>
  <c r="G84" i="1"/>
  <c r="I84" i="1" s="1"/>
  <c r="G83" i="1"/>
  <c r="I83" i="1" s="1"/>
  <c r="G82" i="1"/>
  <c r="I82" i="1" s="1"/>
  <c r="G81" i="1"/>
  <c r="I81" i="1" s="1"/>
  <c r="G80" i="1"/>
  <c r="I80" i="1" s="1"/>
  <c r="G78" i="1"/>
  <c r="I78" i="1" s="1"/>
  <c r="I77" i="1" s="1"/>
  <c r="G76" i="1"/>
  <c r="I76" i="1" s="1"/>
  <c r="G75" i="1"/>
  <c r="I75" i="1" s="1"/>
  <c r="G74" i="1"/>
  <c r="I74" i="1" s="1"/>
  <c r="G73" i="1"/>
  <c r="I73" i="1" s="1"/>
  <c r="G72" i="1"/>
  <c r="I72" i="1" s="1"/>
  <c r="G70" i="1"/>
  <c r="I70" i="1" s="1"/>
  <c r="G69" i="1"/>
  <c r="I69" i="1" s="1"/>
  <c r="G68" i="1"/>
  <c r="I68" i="1" s="1"/>
  <c r="G67" i="1"/>
  <c r="I67" i="1" s="1"/>
  <c r="G65" i="1"/>
  <c r="I65" i="1" s="1"/>
  <c r="G64" i="1"/>
  <c r="I64" i="1" s="1"/>
  <c r="G63" i="1"/>
  <c r="I63" i="1" s="1"/>
  <c r="G62" i="1"/>
  <c r="I62" i="1" s="1"/>
  <c r="G61" i="1"/>
  <c r="I61" i="1" s="1"/>
  <c r="G60" i="1"/>
  <c r="I60" i="1" s="1"/>
  <c r="G58" i="1"/>
  <c r="I58" i="1" s="1"/>
  <c r="I57" i="1" s="1"/>
  <c r="G56" i="1"/>
  <c r="I56" i="1" s="1"/>
  <c r="I55" i="1" s="1"/>
  <c r="G54" i="1"/>
  <c r="I54" i="1" s="1"/>
  <c r="G53" i="1"/>
  <c r="I53" i="1" s="1"/>
  <c r="G51" i="1"/>
  <c r="I51" i="1" s="1"/>
  <c r="I50" i="1" s="1"/>
  <c r="G49" i="1"/>
  <c r="I49" i="1" s="1"/>
  <c r="G48" i="1"/>
  <c r="I48" i="1" s="1"/>
  <c r="G46" i="1"/>
  <c r="I46" i="1" s="1"/>
  <c r="I45" i="1" s="1"/>
  <c r="G44" i="1"/>
  <c r="I44" i="1" s="1"/>
  <c r="G43" i="1"/>
  <c r="I43" i="1" s="1"/>
  <c r="G42" i="1"/>
  <c r="I42" i="1" s="1"/>
  <c r="G41" i="1"/>
  <c r="I41" i="1" s="1"/>
  <c r="G40" i="1"/>
  <c r="I40" i="1" s="1"/>
  <c r="G38" i="1"/>
  <c r="I38" i="1" s="1"/>
  <c r="G37" i="1"/>
  <c r="I37" i="1" s="1"/>
  <c r="G35" i="1"/>
  <c r="I35" i="1" s="1"/>
  <c r="I34" i="1" s="1"/>
  <c r="G33" i="1"/>
  <c r="I33" i="1" s="1"/>
  <c r="G32" i="1"/>
  <c r="I32" i="1" s="1"/>
  <c r="G31" i="1"/>
  <c r="I31" i="1" s="1"/>
  <c r="G30" i="1"/>
  <c r="I30" i="1" s="1"/>
  <c r="G29" i="1"/>
  <c r="I29" i="1" s="1"/>
  <c r="G27" i="1"/>
  <c r="I27" i="1" s="1"/>
  <c r="G26" i="1"/>
  <c r="I26" i="1" s="1"/>
  <c r="G25" i="1"/>
  <c r="I25" i="1" s="1"/>
  <c r="G23" i="1"/>
  <c r="I23" i="1" s="1"/>
  <c r="G22" i="1"/>
  <c r="I22" i="1" s="1"/>
  <c r="G21" i="1"/>
  <c r="I21" i="1" s="1"/>
  <c r="G20" i="1"/>
  <c r="I20" i="1" s="1"/>
  <c r="G17" i="1"/>
  <c r="I17" i="1" s="1"/>
  <c r="G16" i="1"/>
  <c r="I16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I9" i="1" s="1"/>
  <c r="I36" i="1" l="1"/>
  <c r="I52" i="1"/>
  <c r="I47" i="1"/>
  <c r="I19" i="1"/>
  <c r="I28" i="1"/>
  <c r="I39" i="1"/>
  <c r="I15" i="1"/>
  <c r="I71" i="1"/>
  <c r="I66" i="1"/>
  <c r="I24" i="1"/>
  <c r="I59" i="1"/>
  <c r="I79" i="1"/>
  <c r="I8" i="1"/>
  <c r="I18" i="1" l="1"/>
  <c r="I92" i="1" s="1"/>
  <c r="J24" i="1" l="1"/>
  <c r="J66" i="1"/>
  <c r="J47" i="1"/>
  <c r="J18" i="1"/>
  <c r="J88" i="1"/>
  <c r="J59" i="1"/>
  <c r="J45" i="1"/>
  <c r="J86" i="1"/>
  <c r="J39" i="1"/>
  <c r="J79" i="1"/>
  <c r="J77" i="1"/>
  <c r="J52" i="1"/>
  <c r="J34" i="1"/>
  <c r="J71" i="1"/>
  <c r="J50" i="1"/>
  <c r="J28" i="1"/>
  <c r="J57" i="1"/>
  <c r="J8" i="1"/>
  <c r="J55" i="1"/>
  <c r="J36" i="1"/>
  <c r="J15" i="1"/>
  <c r="J92" i="1" l="1"/>
</calcChain>
</file>

<file path=xl/sharedStrings.xml><?xml version="1.0" encoding="utf-8"?>
<sst xmlns="http://schemas.openxmlformats.org/spreadsheetml/2006/main" count="218" uniqueCount="163">
  <si>
    <t>Costo de Rubros del Modelo Tipología "A" - Viviendas Unifamiliares hasta 60,00 m² - CPAUCH</t>
  </si>
  <si>
    <t>ITEM</t>
  </si>
  <si>
    <t>TRABAJOS PRELIMINARES</t>
  </si>
  <si>
    <t>1.1</t>
  </si>
  <si>
    <t>Cartel de obra - Dim 1,00x1,00 m</t>
  </si>
  <si>
    <t>UNIDAD</t>
  </si>
  <si>
    <t>m2</t>
  </si>
  <si>
    <t>PRECIO PARCIAL MAT.</t>
  </si>
  <si>
    <t>PRECIO PARCIAL EJEC.</t>
  </si>
  <si>
    <t>PRECIO UNITARIO ITEM</t>
  </si>
  <si>
    <t>PRECIO TOTAL RUBRO</t>
  </si>
  <si>
    <t>% DE INCIDENCIA</t>
  </si>
  <si>
    <t>1.2</t>
  </si>
  <si>
    <t>Cerco perimetral</t>
  </si>
  <si>
    <t>m</t>
  </si>
  <si>
    <t>1.3</t>
  </si>
  <si>
    <t>Limpieza y retiro de malezas</t>
  </si>
  <si>
    <t>1.4</t>
  </si>
  <si>
    <t xml:space="preserve">Nivelación de terreno </t>
  </si>
  <si>
    <t>1.5</t>
  </si>
  <si>
    <t>Construcción de Obrador</t>
  </si>
  <si>
    <t>1.6</t>
  </si>
  <si>
    <t>Replanteo de Obra</t>
  </si>
  <si>
    <t>MOVIMIENTO DE SUELO</t>
  </si>
  <si>
    <t>2.1</t>
  </si>
  <si>
    <t>Excavación para platea de H°A°</t>
  </si>
  <si>
    <t>m3</t>
  </si>
  <si>
    <t>2.2</t>
  </si>
  <si>
    <t>Excavación para Cámara Séptica y Pozo Abs.</t>
  </si>
  <si>
    <t>ESTRUCTURA RESISTENTE</t>
  </si>
  <si>
    <t>3.1</t>
  </si>
  <si>
    <t>ESTRUCTURA DE HORMIGÓN ARMADO</t>
  </si>
  <si>
    <t>3.1.1</t>
  </si>
  <si>
    <t>H°A° para platea de fondación esp=0,12 mts.</t>
  </si>
  <si>
    <t>3.1.2</t>
  </si>
  <si>
    <t>H°A° para refuerzo perimetral de platea de 0,20x0,20 mts.</t>
  </si>
  <si>
    <t>3.1.3</t>
  </si>
  <si>
    <t>H°A° para encadenado superior perimetral de 0,20x0,20 mts.</t>
  </si>
  <si>
    <t>3.1.4</t>
  </si>
  <si>
    <t>H°A° para losa de tanque de esp. = 0,10 mts.</t>
  </si>
  <si>
    <t>3.2</t>
  </si>
  <si>
    <t>ESTRUCTURA METÁLICA</t>
  </si>
  <si>
    <t>3.2.1</t>
  </si>
  <si>
    <t>Correas de perfil "C" 80x40x15x2 mm - PG "C"</t>
  </si>
  <si>
    <t>3.2.2</t>
  </si>
  <si>
    <t>Correas de perfil "U" 100x50x15 mm - PG "U"</t>
  </si>
  <si>
    <t>3.2.3</t>
  </si>
  <si>
    <t>Mensulas de perfil "U" 100x50x15 mm - M1</t>
  </si>
  <si>
    <t>MAMPOSTERÍA</t>
  </si>
  <si>
    <t>4.1</t>
  </si>
  <si>
    <t>Mamposteria de ladrillo macizo común de 15 cm</t>
  </si>
  <si>
    <t>4.2</t>
  </si>
  <si>
    <t>Mamposteria de ladrillo macizo común de 20 cm</t>
  </si>
  <si>
    <t>4.3</t>
  </si>
  <si>
    <t>Mamposteria de ladrillo macizo común de 15 cm a serdinel</t>
  </si>
  <si>
    <t>4.4</t>
  </si>
  <si>
    <t>Refuerzo de mampostería en antepecho 2 Fe Ø 6 mm</t>
  </si>
  <si>
    <t>4.5</t>
  </si>
  <si>
    <t>Refuerzo de mampostería en dintel 2 Fe Ø 8 mm</t>
  </si>
  <si>
    <t>CAPA AISLADORA</t>
  </si>
  <si>
    <t>5.1</t>
  </si>
  <si>
    <t>Doblemente sellada tipo cajón esp=2cm</t>
  </si>
  <si>
    <t>CUBIERTAS</t>
  </si>
  <si>
    <t>6.1</t>
  </si>
  <si>
    <t>Cubierta de chapa galv. N° 24 trapezoidal</t>
  </si>
  <si>
    <t>6.2</t>
  </si>
  <si>
    <t>Aislación de lana de vidrio de esp=35 mm</t>
  </si>
  <si>
    <t>REVOQUES</t>
  </si>
  <si>
    <t>7.1</t>
  </si>
  <si>
    <t>Revoque exterior completo - azotado, jaharro, enlucido</t>
  </si>
  <si>
    <t>7.2</t>
  </si>
  <si>
    <t>Revoque interior imp. completo - azotado, jaharro, enlucido</t>
  </si>
  <si>
    <t>7.3</t>
  </si>
  <si>
    <t>Revoque interior completo - jaharro, enlucido</t>
  </si>
  <si>
    <t>7.4</t>
  </si>
  <si>
    <t>Revoque interior bajo revestimientos</t>
  </si>
  <si>
    <t>7.5</t>
  </si>
  <si>
    <t>Tomado de juntas de ladrillos a la vista</t>
  </si>
  <si>
    <t>CIELORRASOS</t>
  </si>
  <si>
    <t>8.1</t>
  </si>
  <si>
    <t>Cielorraso desmontable de placas de yeso 60x60 cm</t>
  </si>
  <si>
    <t>CONTRAPISOS</t>
  </si>
  <si>
    <t>9.1</t>
  </si>
  <si>
    <t>Contrapiso sobre losa de platea esp= 6 cm</t>
  </si>
  <si>
    <t>9.2</t>
  </si>
  <si>
    <t>Contrapiso sobre terreno natural esp= 12 cm</t>
  </si>
  <si>
    <t>CARPETAS</t>
  </si>
  <si>
    <t>10.1</t>
  </si>
  <si>
    <t>Carpeta de cemento de nivelación esp. = 2,50 cm</t>
  </si>
  <si>
    <t>PISOS</t>
  </si>
  <si>
    <t>11.1</t>
  </si>
  <si>
    <t>Piso de baldosas ceramicas esmaltada de 30x30 cm</t>
  </si>
  <si>
    <t>11.2</t>
  </si>
  <si>
    <t>Piso de cemento rodillado</t>
  </si>
  <si>
    <t>ZOCALOS</t>
  </si>
  <si>
    <t>12.1</t>
  </si>
  <si>
    <t>Zócalo de baldosas ceramicas esmaltada de 10x30 cm</t>
  </si>
  <si>
    <t>REVESTIMINETOS</t>
  </si>
  <si>
    <t>13.1</t>
  </si>
  <si>
    <t>Revestimiento de baldosas ceramicas esmaltada de 20x20 cm</t>
  </si>
  <si>
    <t>CARPINTERIAS</t>
  </si>
  <si>
    <t>14.1</t>
  </si>
  <si>
    <t>Puerta P1 - marco y hoja de madera semidura</t>
  </si>
  <si>
    <t>un</t>
  </si>
  <si>
    <t>14.2</t>
  </si>
  <si>
    <t>Puerta P2 - de marco chapa y hoja placa</t>
  </si>
  <si>
    <t>14.3</t>
  </si>
  <si>
    <t>Ventana V1 - marco y hoja de madera semidura</t>
  </si>
  <si>
    <t>14.4</t>
  </si>
  <si>
    <t>Ventana V2 - marco y hoja de madera semidura</t>
  </si>
  <si>
    <t>14.5</t>
  </si>
  <si>
    <t>Ventana V3 - marco y hoja de madera semidura</t>
  </si>
  <si>
    <t>14.6</t>
  </si>
  <si>
    <t>Reja R1 - marco perfil metalico y hoja malla electrosoldado</t>
  </si>
  <si>
    <t>INSTALACIONES ELECTRICAS</t>
  </si>
  <si>
    <t>15.1</t>
  </si>
  <si>
    <t>Instalación Pre-Revoque - Tablero, cañerías y cajas</t>
  </si>
  <si>
    <t>gbal.</t>
  </si>
  <si>
    <t>15.2</t>
  </si>
  <si>
    <t>Instalación Post-Revoque - Diferenciales, cables y módulos</t>
  </si>
  <si>
    <t>15.3</t>
  </si>
  <si>
    <t>Artefactos de iluminación</t>
  </si>
  <si>
    <t>15.4</t>
  </si>
  <si>
    <t>Pilar reglamentario para acometida monofásica</t>
  </si>
  <si>
    <t>INSTALACIONES SANITARIAS</t>
  </si>
  <si>
    <t>16.1</t>
  </si>
  <si>
    <t>Desagues cloacales - cañerías</t>
  </si>
  <si>
    <t>16.2</t>
  </si>
  <si>
    <t>Agua fría y caliente - cañerías</t>
  </si>
  <si>
    <t>16.3</t>
  </si>
  <si>
    <t>Artefactos, accesorios, griferías y termotanque</t>
  </si>
  <si>
    <t>16.4</t>
  </si>
  <si>
    <t>Cámara de inspección, cámara séptica y pozo negro</t>
  </si>
  <si>
    <t>gbal</t>
  </si>
  <si>
    <t>16.5</t>
  </si>
  <si>
    <t>Desagues pluviales, cámaras y cañería</t>
  </si>
  <si>
    <t>INSTALACIONES DE GAS</t>
  </si>
  <si>
    <t>17.1</t>
  </si>
  <si>
    <t>Cañería y accesorios epoxi</t>
  </si>
  <si>
    <t>PINTURAS</t>
  </si>
  <si>
    <t>18.1</t>
  </si>
  <si>
    <t>Pintura al látex para exterior</t>
  </si>
  <si>
    <t>18.2</t>
  </si>
  <si>
    <t>Pintura al látex para interior</t>
  </si>
  <si>
    <t>18.3</t>
  </si>
  <si>
    <t>Pintura al látex para cielorraso</t>
  </si>
  <si>
    <t>18.4</t>
  </si>
  <si>
    <t>Pintura impermeabilizante para ladrillo visto</t>
  </si>
  <si>
    <t>18.5</t>
  </si>
  <si>
    <t>Pintura impregnante para madera- Caoba</t>
  </si>
  <si>
    <t>18.6</t>
  </si>
  <si>
    <t>Pintura esmalte sintético</t>
  </si>
  <si>
    <t>MARMOLERIA</t>
  </si>
  <si>
    <t>19.1</t>
  </si>
  <si>
    <t>Mesada de granito gris mara esp=2,50 cm</t>
  </si>
  <si>
    <t>VARIOS</t>
  </si>
  <si>
    <t xml:space="preserve">Mueble bajo mesada y alacena de MDF de 1,40 mts </t>
  </si>
  <si>
    <t>PLANILLA DE MODELO PRESUPUESTO DE OBRA POR RUBRO - COSTO-COSTO</t>
  </si>
  <si>
    <t>CANTIDAD PRESUPUESTO</t>
  </si>
  <si>
    <t>COSTO-COSTO SIN IVA SEGÚN CANTIDADES DE TIPOLOGIA A PRESUPUESTAR</t>
  </si>
  <si>
    <t>JULIO - 2026</t>
  </si>
  <si>
    <t>VIGENCIA DEL 1 DE SEPTIEMBRE DE 2026 AL 30 DE NOVIEMBRE DE 2026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</si>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</sst>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0" fillId="0" borderId="0" xfId="2" applyFont="1" applyAlignment="1">
      <alignment vertical="center"/>
    </xf>
    <xf numFmtId="0" fontId="7" fillId="0" borderId="0" xfId="0" applyFont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/>
    </xf>
    <xf numFmtId="43" fontId="0" fillId="4" borderId="3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0" fillId="0" borderId="0" xfId="0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 vertical="center"/>
    </xf>
    <xf numFmtId="0" fontId="1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right" vertical="center"/>
    </xf>
    <xf numFmtId="0" fontId="0" fillId="0" borderId="0" xfId="0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44" fontId="2" fillId="2" borderId="1" xfId="0" applyNumberFormat="1" applyFont="1" applyFill="1" applyBorder="1" applyAlignment="1" applyProtection="1">
      <alignment vertical="center"/>
    </xf>
    <xf numFmtId="10" fontId="2" fillId="2" borderId="1" xfId="3" applyNumberFormat="1" applyFont="1" applyFill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44" fontId="0" fillId="0" borderId="1" xfId="2" applyFont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44" fontId="0" fillId="0" borderId="5" xfId="2" applyFont="1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4" fontId="0" fillId="0" borderId="0" xfId="2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horizontal="center" vertical="center"/>
    </xf>
    <xf numFmtId="44" fontId="2" fillId="0" borderId="8" xfId="2" applyFont="1" applyBorder="1" applyAlignment="1" applyProtection="1">
      <alignment vertical="center"/>
    </xf>
    <xf numFmtId="44" fontId="2" fillId="0" borderId="9" xfId="2" applyFont="1" applyBorder="1" applyAlignment="1" applyProtection="1">
      <alignment vertical="center"/>
    </xf>
    <xf numFmtId="44" fontId="2" fillId="0" borderId="10" xfId="2" applyFont="1" applyBorder="1" applyAlignment="1" applyProtection="1">
      <alignment vertical="center"/>
    </xf>
    <xf numFmtId="10" fontId="2" fillId="0" borderId="10" xfId="3" applyNumberFormat="1" applyFont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  <protection locked="0"/>
    </xf>
    <xf numFmtId="43" fontId="2" fillId="2" borderId="2" xfId="1" applyFont="1" applyFill="1" applyBorder="1" applyAlignment="1" applyProtection="1">
      <alignment vertical="center"/>
      <protection locked="0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5BB5965-5532-4FB0-B385-82D45782BAE0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6E0776ED-B80D-4CC8-8BB5-A4ECA255ACB8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209CCA5D-0379-4B0B-AD6D-2C32D12C602A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61D6115-82A3-4151-A620-6DBC78A5F389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2D90C512-E1A7-4BEC-85B0-15BE358ED770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8CEF359F-C07C-4009-82E3-83731292BA2D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D78B5890-C5CC-4056-AE0A-E7F4ECE6C675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id="{0A1BB164-0E6D-4F59-84BB-252971A7839E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1FD4226A-DBD2-4C55-8323-34DA14E7548F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11" name="Text Box 20">
          <a:extLst>
            <a:ext uri="{FF2B5EF4-FFF2-40B4-BE49-F238E27FC236}">
              <a16:creationId xmlns:a16="http://schemas.microsoft.com/office/drawing/2014/main" id="{63F2F65F-F2AA-4F99-8883-3922388E4A74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21F8F20-B5E4-4195-B512-BBFC1239309F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DCEBFB85-6A02-4B6C-B92C-E98283B2402F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CBDB3AE6-54A5-4190-A51A-53F457425711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15" name="Text Box 8">
          <a:extLst>
            <a:ext uri="{FF2B5EF4-FFF2-40B4-BE49-F238E27FC236}">
              <a16:creationId xmlns:a16="http://schemas.microsoft.com/office/drawing/2014/main" id="{23372B71-9193-4CD8-B574-BF8B165F5088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81909F4A-D3E1-4928-B6D0-6BFC0EAF9DD0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17" name="Text Box 12">
          <a:extLst>
            <a:ext uri="{FF2B5EF4-FFF2-40B4-BE49-F238E27FC236}">
              <a16:creationId xmlns:a16="http://schemas.microsoft.com/office/drawing/2014/main" id="{A8FCC17F-C02F-4458-AE9A-9C119C70990C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18" name="Text Box 14">
          <a:extLst>
            <a:ext uri="{FF2B5EF4-FFF2-40B4-BE49-F238E27FC236}">
              <a16:creationId xmlns:a16="http://schemas.microsoft.com/office/drawing/2014/main" id="{DE98D9EC-57A3-4B7C-A231-B5AD187E6A52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19" name="Text Box 16">
          <a:extLst>
            <a:ext uri="{FF2B5EF4-FFF2-40B4-BE49-F238E27FC236}">
              <a16:creationId xmlns:a16="http://schemas.microsoft.com/office/drawing/2014/main" id="{7382F2B6-EB4A-42FE-A57B-F88631639D28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20" name="Text Box 18">
          <a:extLst>
            <a:ext uri="{FF2B5EF4-FFF2-40B4-BE49-F238E27FC236}">
              <a16:creationId xmlns:a16="http://schemas.microsoft.com/office/drawing/2014/main" id="{11D49DAC-6C1F-4265-AA71-1C543BB81945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2</xdr:col>
      <xdr:colOff>2034540</xdr:colOff>
      <xdr:row>76</xdr:row>
      <xdr:rowOff>60960</xdr:rowOff>
    </xdr:from>
    <xdr:to>
      <xdr:col>2</xdr:col>
      <xdr:colOff>2136140</xdr:colOff>
      <xdr:row>77</xdr:row>
      <xdr:rowOff>93345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18EE3F81-FD4F-4708-9A69-A1E60CCF3F63}"/>
            </a:ext>
          </a:extLst>
        </xdr:cNvPr>
        <xdr:cNvSpPr txBox="1">
          <a:spLocks noChangeArrowheads="1"/>
        </xdr:cNvSpPr>
      </xdr:nvSpPr>
      <xdr:spPr bwMode="auto">
        <a:xfrm>
          <a:off x="2659380" y="15415260"/>
          <a:ext cx="1016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5</xdr:col>
      <xdr:colOff>13595</xdr:colOff>
      <xdr:row>0</xdr:row>
      <xdr:rowOff>591642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FAC025E-40D0-4CC3-A340-58292FE6B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90" t="31456" r="10159" b="28332"/>
        <a:stretch>
          <a:fillRect/>
        </a:stretch>
      </xdr:blipFill>
      <xdr:spPr>
        <a:xfrm>
          <a:off x="0" y="38100"/>
          <a:ext cx="5423795" cy="553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795F-AB4E-4D7E-9F2B-7608340AD17A}">
  <dimension ref="A1:J93"/>
  <sheetViews>
    <sheetView tabSelected="1" workbookViewId="0">
      <selection activeCell="H8" sqref="H8"/>
    </sheetView>
  </sheetViews>
  <sheetFormatPr baseColWidth="10" defaultColWidth="11.5703125" defaultRowHeight="12.75" x14ac:dyDescent="0.2"/>
  <cols>
    <col min="1" max="1" width="5.42578125" style="1" customWidth="1"/>
    <col min="2" max="2" width="3.7109375" style="1" customWidth="1"/>
    <col min="3" max="3" width="47.140625" style="1" customWidth="1"/>
    <col min="4" max="4" width="8" style="1" customWidth="1"/>
    <col min="5" max="8" width="14.7109375" style="1" customWidth="1"/>
    <col min="9" max="9" width="18.7109375" style="1" customWidth="1"/>
    <col min="10" max="10" width="11.28515625" style="1" customWidth="1"/>
    <col min="11" max="16384" width="11.5703125" style="1"/>
  </cols>
  <sheetData>
    <row r="1" spans="1:10" ht="49.9" customHeight="1" x14ac:dyDescent="0.2">
      <c r="A1" s="9"/>
      <c r="B1" s="9"/>
      <c r="C1" s="9"/>
      <c r="D1" s="10"/>
      <c r="E1" s="11"/>
      <c r="F1" s="11"/>
      <c r="G1" s="11"/>
      <c r="H1" s="11"/>
      <c r="I1" s="11"/>
      <c r="J1" s="11"/>
    </row>
    <row r="2" spans="1:10" ht="19.899999999999999" customHeight="1" x14ac:dyDescent="0.2">
      <c r="A2" s="12" t="s">
        <v>157</v>
      </c>
      <c r="B2" s="13"/>
      <c r="C2" s="13"/>
      <c r="D2" s="14"/>
      <c r="E2" s="14"/>
      <c r="F2" s="14"/>
      <c r="G2" s="14"/>
      <c r="H2" s="14"/>
      <c r="I2" s="14"/>
      <c r="J2" s="14"/>
    </row>
    <row r="3" spans="1:10" ht="15" customHeight="1" x14ac:dyDescent="0.2">
      <c r="A3" s="15" t="s">
        <v>0</v>
      </c>
      <c r="B3" s="13"/>
      <c r="C3" s="13"/>
      <c r="D3" s="14"/>
      <c r="E3" s="14"/>
      <c r="F3" s="14"/>
      <c r="G3" s="14"/>
      <c r="H3" s="14"/>
      <c r="I3" s="14"/>
      <c r="J3" s="14"/>
    </row>
    <row r="4" spans="1:10" ht="15" customHeight="1" x14ac:dyDescent="0.2">
      <c r="A4" s="5" t="s">
        <v>161</v>
      </c>
      <c r="B4" s="16"/>
      <c r="C4" s="16"/>
      <c r="D4" s="10"/>
      <c r="E4" s="11"/>
      <c r="F4" s="11"/>
      <c r="G4" s="11"/>
      <c r="H4" s="11"/>
      <c r="I4" s="17"/>
      <c r="J4" s="18" t="s">
        <v>160</v>
      </c>
    </row>
    <row r="5" spans="1:10" x14ac:dyDescent="0.2">
      <c r="A5" s="19"/>
      <c r="B5" s="11"/>
      <c r="C5" s="11"/>
      <c r="D5" s="10"/>
      <c r="E5" s="11"/>
      <c r="F5" s="11"/>
      <c r="G5" s="11"/>
      <c r="H5" s="11"/>
      <c r="I5" s="11"/>
      <c r="J5" s="11"/>
    </row>
    <row r="6" spans="1:10" ht="38.25" x14ac:dyDescent="0.2">
      <c r="A6" s="6" t="s">
        <v>1</v>
      </c>
      <c r="B6" s="7" t="s">
        <v>162</v>
      </c>
      <c r="C6" s="6"/>
      <c r="D6" s="6" t="s">
        <v>5</v>
      </c>
      <c r="E6" s="6" t="s">
        <v>7</v>
      </c>
      <c r="F6" s="6" t="s">
        <v>8</v>
      </c>
      <c r="G6" s="6" t="s">
        <v>9</v>
      </c>
      <c r="H6" s="6" t="s">
        <v>158</v>
      </c>
      <c r="I6" s="6" t="s">
        <v>10</v>
      </c>
      <c r="J6" s="6" t="s">
        <v>11</v>
      </c>
    </row>
    <row r="7" spans="1:10" x14ac:dyDescent="0.2">
      <c r="A7" s="10"/>
      <c r="B7" s="11"/>
      <c r="C7" s="11"/>
      <c r="D7" s="10"/>
      <c r="E7" s="11"/>
      <c r="F7" s="11"/>
      <c r="G7" s="11"/>
      <c r="H7" s="11"/>
      <c r="I7" s="11"/>
      <c r="J7" s="11"/>
    </row>
    <row r="8" spans="1:10" x14ac:dyDescent="0.2">
      <c r="A8" s="20">
        <v>1</v>
      </c>
      <c r="B8" s="21" t="s">
        <v>2</v>
      </c>
      <c r="C8" s="21"/>
      <c r="D8" s="22"/>
      <c r="E8" s="21"/>
      <c r="F8" s="21"/>
      <c r="G8" s="21"/>
      <c r="H8" s="47"/>
      <c r="I8" s="23">
        <f>SUM(I9:I14)</f>
        <v>0</v>
      </c>
      <c r="J8" s="24" t="str">
        <f>IFERROR(I8/$I$92,"")</f>
        <v/>
      </c>
    </row>
    <row r="9" spans="1:10" x14ac:dyDescent="0.2">
      <c r="A9" s="25" t="s">
        <v>3</v>
      </c>
      <c r="B9" s="26" t="s">
        <v>4</v>
      </c>
      <c r="C9" s="27"/>
      <c r="D9" s="25" t="s">
        <v>6</v>
      </c>
      <c r="E9" s="28">
        <v>66039.8464446281</v>
      </c>
      <c r="F9" s="28">
        <v>33606.585618208221</v>
      </c>
      <c r="G9" s="28">
        <f>E9+F9</f>
        <v>99646.43206283632</v>
      </c>
      <c r="H9" s="8">
        <v>0</v>
      </c>
      <c r="I9" s="28">
        <f>G9*H9</f>
        <v>0</v>
      </c>
      <c r="J9" s="29"/>
    </row>
    <row r="10" spans="1:10" x14ac:dyDescent="0.2">
      <c r="A10" s="25" t="s">
        <v>12</v>
      </c>
      <c r="B10" s="26" t="s">
        <v>13</v>
      </c>
      <c r="C10" s="27"/>
      <c r="D10" s="25" t="s">
        <v>14</v>
      </c>
      <c r="E10" s="28">
        <v>7191.8239771349872</v>
      </c>
      <c r="F10" s="28">
        <v>4783.8397192732245</v>
      </c>
      <c r="G10" s="28">
        <f t="shared" ref="G10:G73" si="0">E10+F10</f>
        <v>11975.663696408212</v>
      </c>
      <c r="H10" s="8">
        <v>0</v>
      </c>
      <c r="I10" s="28">
        <f t="shared" ref="I10:I14" si="1">G10*H10</f>
        <v>0</v>
      </c>
      <c r="J10" s="29"/>
    </row>
    <row r="11" spans="1:10" x14ac:dyDescent="0.2">
      <c r="A11" s="25" t="s">
        <v>15</v>
      </c>
      <c r="B11" s="26" t="s">
        <v>16</v>
      </c>
      <c r="C11" s="27"/>
      <c r="D11" s="25" t="s">
        <v>6</v>
      </c>
      <c r="E11" s="28">
        <v>1250</v>
      </c>
      <c r="F11" s="28">
        <v>1650.3109529183578</v>
      </c>
      <c r="G11" s="28">
        <f t="shared" si="0"/>
        <v>2900.3109529183575</v>
      </c>
      <c r="H11" s="8">
        <v>0</v>
      </c>
      <c r="I11" s="28">
        <f t="shared" si="1"/>
        <v>0</v>
      </c>
      <c r="J11" s="29"/>
    </row>
    <row r="12" spans="1:10" x14ac:dyDescent="0.2">
      <c r="A12" s="25" t="s">
        <v>17</v>
      </c>
      <c r="B12" s="26" t="s">
        <v>18</v>
      </c>
      <c r="C12" s="27"/>
      <c r="D12" s="25" t="s">
        <v>6</v>
      </c>
      <c r="E12" s="28">
        <v>2197.4010000000003</v>
      </c>
      <c r="F12" s="28">
        <v>5429.6959981187447</v>
      </c>
      <c r="G12" s="28">
        <f t="shared" si="0"/>
        <v>7627.0969981187445</v>
      </c>
      <c r="H12" s="8">
        <v>0</v>
      </c>
      <c r="I12" s="28">
        <f t="shared" si="1"/>
        <v>0</v>
      </c>
      <c r="J12" s="29"/>
    </row>
    <row r="13" spans="1:10" x14ac:dyDescent="0.2">
      <c r="A13" s="25" t="s">
        <v>19</v>
      </c>
      <c r="B13" s="26" t="s">
        <v>20</v>
      </c>
      <c r="C13" s="27"/>
      <c r="D13" s="25" t="s">
        <v>6</v>
      </c>
      <c r="E13" s="28">
        <v>129906.90407286503</v>
      </c>
      <c r="F13" s="28">
        <v>27999.351292633837</v>
      </c>
      <c r="G13" s="28">
        <f t="shared" si="0"/>
        <v>157906.25536549886</v>
      </c>
      <c r="H13" s="8">
        <v>0</v>
      </c>
      <c r="I13" s="28">
        <f t="shared" si="1"/>
        <v>0</v>
      </c>
      <c r="J13" s="29"/>
    </row>
    <row r="14" spans="1:10" x14ac:dyDescent="0.2">
      <c r="A14" s="25" t="s">
        <v>21</v>
      </c>
      <c r="B14" s="26" t="s">
        <v>22</v>
      </c>
      <c r="C14" s="27"/>
      <c r="D14" s="25" t="s">
        <v>6</v>
      </c>
      <c r="E14" s="28">
        <v>3705.010155371901</v>
      </c>
      <c r="F14" s="28">
        <v>4233.736068300439</v>
      </c>
      <c r="G14" s="28">
        <f t="shared" si="0"/>
        <v>7938.7462236723404</v>
      </c>
      <c r="H14" s="8">
        <v>0</v>
      </c>
      <c r="I14" s="28">
        <f t="shared" si="1"/>
        <v>0</v>
      </c>
      <c r="J14" s="29"/>
    </row>
    <row r="15" spans="1:10" x14ac:dyDescent="0.2">
      <c r="A15" s="20">
        <v>2</v>
      </c>
      <c r="B15" s="21" t="s">
        <v>23</v>
      </c>
      <c r="C15" s="21"/>
      <c r="D15" s="22"/>
      <c r="E15" s="21"/>
      <c r="F15" s="21"/>
      <c r="G15" s="21"/>
      <c r="H15" s="48"/>
      <c r="I15" s="23">
        <f>SUM(I16:I17)</f>
        <v>0</v>
      </c>
      <c r="J15" s="24" t="str">
        <f>IFERROR(I15/$I$92,"")</f>
        <v/>
      </c>
    </row>
    <row r="16" spans="1:10" x14ac:dyDescent="0.2">
      <c r="A16" s="25" t="s">
        <v>24</v>
      </c>
      <c r="B16" s="26" t="s">
        <v>25</v>
      </c>
      <c r="C16" s="27"/>
      <c r="D16" s="25" t="s">
        <v>26</v>
      </c>
      <c r="E16" s="28">
        <v>13718.55</v>
      </c>
      <c r="F16" s="28">
        <v>38340.162428613163</v>
      </c>
      <c r="G16" s="28">
        <f t="shared" si="0"/>
        <v>52058.712428613158</v>
      </c>
      <c r="H16" s="8">
        <v>0</v>
      </c>
      <c r="I16" s="28">
        <f t="shared" ref="I16:I17" si="2">G16*H16</f>
        <v>0</v>
      </c>
      <c r="J16" s="29"/>
    </row>
    <row r="17" spans="1:10" x14ac:dyDescent="0.2">
      <c r="A17" s="25" t="s">
        <v>27</v>
      </c>
      <c r="B17" s="26" t="s">
        <v>28</v>
      </c>
      <c r="C17" s="27"/>
      <c r="D17" s="25" t="s">
        <v>26</v>
      </c>
      <c r="E17" s="28">
        <v>0</v>
      </c>
      <c r="F17" s="28">
        <v>88853.945690236738</v>
      </c>
      <c r="G17" s="28">
        <f t="shared" si="0"/>
        <v>88853.945690236738</v>
      </c>
      <c r="H17" s="8">
        <v>0</v>
      </c>
      <c r="I17" s="28">
        <f t="shared" si="2"/>
        <v>0</v>
      </c>
      <c r="J17" s="29"/>
    </row>
    <row r="18" spans="1:10" x14ac:dyDescent="0.2">
      <c r="A18" s="20">
        <v>3</v>
      </c>
      <c r="B18" s="21" t="s">
        <v>29</v>
      </c>
      <c r="C18" s="21"/>
      <c r="D18" s="22"/>
      <c r="E18" s="21"/>
      <c r="F18" s="21"/>
      <c r="G18" s="21"/>
      <c r="H18" s="48">
        <v>0</v>
      </c>
      <c r="I18" s="23">
        <f>I19+I24</f>
        <v>0</v>
      </c>
      <c r="J18" s="24" t="str">
        <f>IFERROR(I18/$I$92,"")</f>
        <v/>
      </c>
    </row>
    <row r="19" spans="1:10" x14ac:dyDescent="0.2">
      <c r="A19" s="20" t="s">
        <v>30</v>
      </c>
      <c r="B19" s="21" t="s">
        <v>31</v>
      </c>
      <c r="C19" s="21"/>
      <c r="D19" s="22"/>
      <c r="E19" s="21"/>
      <c r="F19" s="21"/>
      <c r="G19" s="21"/>
      <c r="H19" s="48"/>
      <c r="I19" s="23">
        <f>SUM(I20:I23)</f>
        <v>0</v>
      </c>
      <c r="J19" s="30"/>
    </row>
    <row r="20" spans="1:10" x14ac:dyDescent="0.2">
      <c r="A20" s="25" t="s">
        <v>32</v>
      </c>
      <c r="B20" s="26" t="s">
        <v>33</v>
      </c>
      <c r="C20" s="27"/>
      <c r="D20" s="25" t="s">
        <v>26</v>
      </c>
      <c r="E20" s="28">
        <v>328078.68152727274</v>
      </c>
      <c r="F20" s="28">
        <v>178864.50626367325</v>
      </c>
      <c r="G20" s="28">
        <f t="shared" si="0"/>
        <v>506943.18779094599</v>
      </c>
      <c r="H20" s="8">
        <v>0</v>
      </c>
      <c r="I20" s="28">
        <f t="shared" ref="I20:I23" si="3">G20*H20</f>
        <v>0</v>
      </c>
      <c r="J20" s="29"/>
    </row>
    <row r="21" spans="1:10" x14ac:dyDescent="0.2">
      <c r="A21" s="25" t="s">
        <v>34</v>
      </c>
      <c r="B21" s="26" t="s">
        <v>35</v>
      </c>
      <c r="C21" s="27"/>
      <c r="D21" s="25" t="s">
        <v>26</v>
      </c>
      <c r="E21" s="28">
        <v>540225.83316125628</v>
      </c>
      <c r="F21" s="28">
        <v>391073.5887064772</v>
      </c>
      <c r="G21" s="28">
        <f t="shared" si="0"/>
        <v>931299.42186773347</v>
      </c>
      <c r="H21" s="8">
        <v>0</v>
      </c>
      <c r="I21" s="28">
        <f t="shared" si="3"/>
        <v>0</v>
      </c>
      <c r="J21" s="29"/>
    </row>
    <row r="22" spans="1:10" x14ac:dyDescent="0.2">
      <c r="A22" s="25" t="s">
        <v>36</v>
      </c>
      <c r="B22" s="26" t="s">
        <v>37</v>
      </c>
      <c r="C22" s="27"/>
      <c r="D22" s="25" t="s">
        <v>26</v>
      </c>
      <c r="E22" s="28">
        <v>593058.7227884297</v>
      </c>
      <c r="F22" s="28">
        <v>629559.37373533798</v>
      </c>
      <c r="G22" s="28">
        <f t="shared" si="0"/>
        <v>1222618.0965237678</v>
      </c>
      <c r="H22" s="8">
        <v>0</v>
      </c>
      <c r="I22" s="28">
        <f t="shared" si="3"/>
        <v>0</v>
      </c>
      <c r="J22" s="29"/>
    </row>
    <row r="23" spans="1:10" x14ac:dyDescent="0.2">
      <c r="A23" s="25" t="s">
        <v>38</v>
      </c>
      <c r="B23" s="26" t="s">
        <v>39</v>
      </c>
      <c r="C23" s="27"/>
      <c r="D23" s="25" t="s">
        <v>26</v>
      </c>
      <c r="E23" s="28">
        <v>694682.64983471064</v>
      </c>
      <c r="F23" s="28">
        <v>294028.43290760368</v>
      </c>
      <c r="G23" s="28">
        <f t="shared" si="0"/>
        <v>988711.08274231432</v>
      </c>
      <c r="H23" s="8">
        <v>0</v>
      </c>
      <c r="I23" s="28">
        <f t="shared" si="3"/>
        <v>0</v>
      </c>
      <c r="J23" s="29"/>
    </row>
    <row r="24" spans="1:10" x14ac:dyDescent="0.2">
      <c r="A24" s="20" t="s">
        <v>40</v>
      </c>
      <c r="B24" s="21" t="s">
        <v>41</v>
      </c>
      <c r="C24" s="21"/>
      <c r="D24" s="22"/>
      <c r="E24" s="21"/>
      <c r="F24" s="21"/>
      <c r="G24" s="21"/>
      <c r="H24" s="48"/>
      <c r="I24" s="23">
        <f>SUM(I25:I27)</f>
        <v>0</v>
      </c>
      <c r="J24" s="24" t="str">
        <f>IFERROR(I24/$I$92,"")</f>
        <v/>
      </c>
    </row>
    <row r="25" spans="1:10" x14ac:dyDescent="0.2">
      <c r="A25" s="25" t="s">
        <v>42</v>
      </c>
      <c r="B25" s="26" t="s">
        <v>43</v>
      </c>
      <c r="C25" s="27"/>
      <c r="D25" s="25" t="s">
        <v>14</v>
      </c>
      <c r="E25" s="28">
        <v>11343.082805</v>
      </c>
      <c r="F25" s="28">
        <v>23919.198596366121</v>
      </c>
      <c r="G25" s="28">
        <f t="shared" si="0"/>
        <v>35262.281401366119</v>
      </c>
      <c r="H25" s="8">
        <v>0</v>
      </c>
      <c r="I25" s="28">
        <f t="shared" ref="I25:I27" si="4">G25*H25</f>
        <v>0</v>
      </c>
      <c r="J25" s="29"/>
    </row>
    <row r="26" spans="1:10" x14ac:dyDescent="0.2">
      <c r="A26" s="25" t="s">
        <v>44</v>
      </c>
      <c r="B26" s="26" t="s">
        <v>45</v>
      </c>
      <c r="C26" s="27"/>
      <c r="D26" s="25" t="s">
        <v>14</v>
      </c>
      <c r="E26" s="28">
        <v>12443.405235</v>
      </c>
      <c r="F26" s="28">
        <v>23919.198596366121</v>
      </c>
      <c r="G26" s="28">
        <f t="shared" si="0"/>
        <v>36362.603831366119</v>
      </c>
      <c r="H26" s="8"/>
      <c r="I26" s="28">
        <f t="shared" si="4"/>
        <v>0</v>
      </c>
      <c r="J26" s="29"/>
    </row>
    <row r="27" spans="1:10" x14ac:dyDescent="0.2">
      <c r="A27" s="25" t="s">
        <v>46</v>
      </c>
      <c r="B27" s="26" t="s">
        <v>47</v>
      </c>
      <c r="C27" s="27"/>
      <c r="D27" s="25" t="s">
        <v>14</v>
      </c>
      <c r="E27" s="28">
        <v>23585.409329166665</v>
      </c>
      <c r="F27" s="28">
        <v>35878.797894549185</v>
      </c>
      <c r="G27" s="28">
        <f t="shared" si="0"/>
        <v>59464.20722371585</v>
      </c>
      <c r="H27" s="8"/>
      <c r="I27" s="28">
        <f t="shared" si="4"/>
        <v>0</v>
      </c>
      <c r="J27" s="29"/>
    </row>
    <row r="28" spans="1:10" x14ac:dyDescent="0.2">
      <c r="A28" s="20">
        <v>4</v>
      </c>
      <c r="B28" s="21" t="s">
        <v>48</v>
      </c>
      <c r="C28" s="21"/>
      <c r="D28" s="21"/>
      <c r="E28" s="21"/>
      <c r="F28" s="21"/>
      <c r="G28" s="21"/>
      <c r="H28" s="48"/>
      <c r="I28" s="23">
        <f>SUM(I29:I33)</f>
        <v>0</v>
      </c>
      <c r="J28" s="24" t="str">
        <f>IFERROR(I28/$I$92,"")</f>
        <v/>
      </c>
    </row>
    <row r="29" spans="1:10" x14ac:dyDescent="0.2">
      <c r="A29" s="25" t="s">
        <v>49</v>
      </c>
      <c r="B29" s="26" t="s">
        <v>50</v>
      </c>
      <c r="C29" s="27"/>
      <c r="D29" s="25" t="s">
        <v>6</v>
      </c>
      <c r="E29" s="28">
        <v>17170.614277685949</v>
      </c>
      <c r="F29" s="28">
        <v>22244.854694620495</v>
      </c>
      <c r="G29" s="28">
        <f t="shared" si="0"/>
        <v>39415.468972306444</v>
      </c>
      <c r="H29" s="8"/>
      <c r="I29" s="28">
        <f t="shared" ref="I29:I33" si="5">G29*H29</f>
        <v>0</v>
      </c>
      <c r="J29" s="29"/>
    </row>
    <row r="30" spans="1:10" x14ac:dyDescent="0.2">
      <c r="A30" s="25" t="s">
        <v>51</v>
      </c>
      <c r="B30" s="26" t="s">
        <v>52</v>
      </c>
      <c r="C30" s="27"/>
      <c r="D30" s="25" t="s">
        <v>6</v>
      </c>
      <c r="E30" s="28">
        <v>27127.34938842975</v>
      </c>
      <c r="F30" s="28">
        <v>32578.175988712472</v>
      </c>
      <c r="G30" s="28">
        <f t="shared" si="0"/>
        <v>59705.525377142221</v>
      </c>
      <c r="H30" s="8"/>
      <c r="I30" s="28">
        <f t="shared" si="5"/>
        <v>0</v>
      </c>
      <c r="J30" s="29"/>
    </row>
    <row r="31" spans="1:10" x14ac:dyDescent="0.2">
      <c r="A31" s="25" t="s">
        <v>53</v>
      </c>
      <c r="B31" s="26" t="s">
        <v>54</v>
      </c>
      <c r="C31" s="27"/>
      <c r="D31" s="25" t="s">
        <v>14</v>
      </c>
      <c r="E31" s="28">
        <v>6105.2686347107438</v>
      </c>
      <c r="F31" s="28">
        <v>56880.385096569531</v>
      </c>
      <c r="G31" s="28">
        <f t="shared" si="0"/>
        <v>62985.653731280276</v>
      </c>
      <c r="H31" s="8"/>
      <c r="I31" s="28">
        <f t="shared" si="5"/>
        <v>0</v>
      </c>
      <c r="J31" s="29"/>
    </row>
    <row r="32" spans="1:10" x14ac:dyDescent="0.2">
      <c r="A32" s="25" t="s">
        <v>55</v>
      </c>
      <c r="B32" s="26" t="s">
        <v>56</v>
      </c>
      <c r="C32" s="27"/>
      <c r="D32" s="25" t="s">
        <v>14</v>
      </c>
      <c r="E32" s="28">
        <v>3265.343575964187</v>
      </c>
      <c r="F32" s="28">
        <v>5979.7996490915302</v>
      </c>
      <c r="G32" s="28">
        <f t="shared" si="0"/>
        <v>9245.1432250557173</v>
      </c>
      <c r="H32" s="8"/>
      <c r="I32" s="28">
        <f t="shared" si="5"/>
        <v>0</v>
      </c>
      <c r="J32" s="29"/>
    </row>
    <row r="33" spans="1:10" x14ac:dyDescent="0.2">
      <c r="A33" s="25" t="s">
        <v>57</v>
      </c>
      <c r="B33" s="26" t="s">
        <v>58</v>
      </c>
      <c r="C33" s="27"/>
      <c r="D33" s="25" t="s">
        <v>14</v>
      </c>
      <c r="E33" s="28">
        <v>4034.0553092975206</v>
      </c>
      <c r="F33" s="28">
        <v>5979.7996490915302</v>
      </c>
      <c r="G33" s="28">
        <f t="shared" si="0"/>
        <v>10013.854958389051</v>
      </c>
      <c r="H33" s="8"/>
      <c r="I33" s="28">
        <f t="shared" si="5"/>
        <v>0</v>
      </c>
      <c r="J33" s="29"/>
    </row>
    <row r="34" spans="1:10" x14ac:dyDescent="0.2">
      <c r="A34" s="20">
        <v>5</v>
      </c>
      <c r="B34" s="21" t="s">
        <v>59</v>
      </c>
      <c r="C34" s="21"/>
      <c r="D34" s="21"/>
      <c r="E34" s="21"/>
      <c r="F34" s="21"/>
      <c r="G34" s="21"/>
      <c r="H34" s="48"/>
      <c r="I34" s="23">
        <f>SUM(I35)</f>
        <v>0</v>
      </c>
      <c r="J34" s="24" t="str">
        <f>IFERROR(I34/$I$92,"")</f>
        <v/>
      </c>
    </row>
    <row r="35" spans="1:10" x14ac:dyDescent="0.2">
      <c r="A35" s="25" t="s">
        <v>60</v>
      </c>
      <c r="B35" s="26" t="s">
        <v>61</v>
      </c>
      <c r="C35" s="27"/>
      <c r="D35" s="25" t="s">
        <v>6</v>
      </c>
      <c r="E35" s="28">
        <v>5319.8809917355375</v>
      </c>
      <c r="F35" s="28">
        <v>9209.0810433191327</v>
      </c>
      <c r="G35" s="28">
        <f t="shared" si="0"/>
        <v>14528.96203505467</v>
      </c>
      <c r="H35" s="8"/>
      <c r="I35" s="28">
        <f>G35*H35</f>
        <v>0</v>
      </c>
      <c r="J35" s="29"/>
    </row>
    <row r="36" spans="1:10" x14ac:dyDescent="0.2">
      <c r="A36" s="20">
        <v>6</v>
      </c>
      <c r="B36" s="21" t="s">
        <v>62</v>
      </c>
      <c r="C36" s="21"/>
      <c r="D36" s="21"/>
      <c r="E36" s="21"/>
      <c r="F36" s="21"/>
      <c r="G36" s="21"/>
      <c r="H36" s="48"/>
      <c r="I36" s="23">
        <f>SUM(I37:I38)</f>
        <v>0</v>
      </c>
      <c r="J36" s="24" t="str">
        <f>IFERROR(I36/$I$92,"")</f>
        <v/>
      </c>
    </row>
    <row r="37" spans="1:10" x14ac:dyDescent="0.2">
      <c r="A37" s="25" t="s">
        <v>63</v>
      </c>
      <c r="B37" s="26" t="s">
        <v>64</v>
      </c>
      <c r="C37" s="27"/>
      <c r="D37" s="25" t="s">
        <v>6</v>
      </c>
      <c r="E37" s="28">
        <v>24882.451999999997</v>
      </c>
      <c r="F37" s="28">
        <v>13442.81711161957</v>
      </c>
      <c r="G37" s="28">
        <f t="shared" si="0"/>
        <v>38325.269111619564</v>
      </c>
      <c r="H37" s="8"/>
      <c r="I37" s="28">
        <f t="shared" ref="I37:I38" si="6">G37*H37</f>
        <v>0</v>
      </c>
      <c r="J37" s="29"/>
    </row>
    <row r="38" spans="1:10" x14ac:dyDescent="0.2">
      <c r="A38" s="25" t="s">
        <v>65</v>
      </c>
      <c r="B38" s="26" t="s">
        <v>66</v>
      </c>
      <c r="C38" s="27"/>
      <c r="D38" s="25" t="s">
        <v>6</v>
      </c>
      <c r="E38" s="28">
        <v>10807.0005</v>
      </c>
      <c r="F38" s="28">
        <v>3037.7761384821324</v>
      </c>
      <c r="G38" s="28">
        <f t="shared" si="0"/>
        <v>13844.776638482133</v>
      </c>
      <c r="H38" s="8"/>
      <c r="I38" s="28">
        <f t="shared" si="6"/>
        <v>0</v>
      </c>
      <c r="J38" s="29"/>
    </row>
    <row r="39" spans="1:10" x14ac:dyDescent="0.2">
      <c r="A39" s="20">
        <v>7</v>
      </c>
      <c r="B39" s="21" t="s">
        <v>67</v>
      </c>
      <c r="C39" s="21"/>
      <c r="D39" s="21"/>
      <c r="E39" s="21"/>
      <c r="F39" s="21"/>
      <c r="G39" s="21"/>
      <c r="H39" s="48"/>
      <c r="I39" s="23">
        <f>SUM(I40:I44)</f>
        <v>0</v>
      </c>
      <c r="J39" s="24" t="str">
        <f>IFERROR(I39/$I$92,"")</f>
        <v/>
      </c>
    </row>
    <row r="40" spans="1:10" x14ac:dyDescent="0.2">
      <c r="A40" s="25" t="s">
        <v>68</v>
      </c>
      <c r="B40" s="26" t="s">
        <v>69</v>
      </c>
      <c r="C40" s="27"/>
      <c r="D40" s="25" t="s">
        <v>6</v>
      </c>
      <c r="E40" s="28">
        <v>7742.4245950413224</v>
      </c>
      <c r="F40" s="28">
        <v>26325.76572576091</v>
      </c>
      <c r="G40" s="28">
        <f t="shared" si="0"/>
        <v>34068.190320802234</v>
      </c>
      <c r="H40" s="8"/>
      <c r="I40" s="28">
        <f t="shared" ref="I40:I44" si="7">G40*H40</f>
        <v>0</v>
      </c>
      <c r="J40" s="29"/>
    </row>
    <row r="41" spans="1:10" x14ac:dyDescent="0.2">
      <c r="A41" s="25" t="s">
        <v>70</v>
      </c>
      <c r="B41" s="26" t="s">
        <v>71</v>
      </c>
      <c r="C41" s="27"/>
      <c r="D41" s="25" t="s">
        <v>6</v>
      </c>
      <c r="E41" s="28">
        <v>7742.4245950413224</v>
      </c>
      <c r="F41" s="28">
        <v>26325.76572576091</v>
      </c>
      <c r="G41" s="28">
        <f t="shared" si="0"/>
        <v>34068.190320802234</v>
      </c>
      <c r="H41" s="8"/>
      <c r="I41" s="28">
        <f t="shared" si="7"/>
        <v>0</v>
      </c>
      <c r="J41" s="29"/>
    </row>
    <row r="42" spans="1:10" x14ac:dyDescent="0.2">
      <c r="A42" s="25" t="s">
        <v>72</v>
      </c>
      <c r="B42" s="26" t="s">
        <v>73</v>
      </c>
      <c r="C42" s="27"/>
      <c r="D42" s="25" t="s">
        <v>6</v>
      </c>
      <c r="E42" s="28">
        <v>3789.2959206611567</v>
      </c>
      <c r="F42" s="28">
        <v>12151.10455392853</v>
      </c>
      <c r="G42" s="28">
        <f t="shared" si="0"/>
        <v>15940.400474589685</v>
      </c>
      <c r="H42" s="8"/>
      <c r="I42" s="28">
        <f t="shared" si="7"/>
        <v>0</v>
      </c>
      <c r="J42" s="29"/>
    </row>
    <row r="43" spans="1:10" x14ac:dyDescent="0.2">
      <c r="A43" s="25" t="s">
        <v>74</v>
      </c>
      <c r="B43" s="26" t="s">
        <v>75</v>
      </c>
      <c r="C43" s="27"/>
      <c r="D43" s="25" t="s">
        <v>6</v>
      </c>
      <c r="E43" s="28">
        <v>3566.3806942148758</v>
      </c>
      <c r="F43" s="28">
        <v>9567.6794385464491</v>
      </c>
      <c r="G43" s="28">
        <f t="shared" si="0"/>
        <v>13134.060132761326</v>
      </c>
      <c r="H43" s="8"/>
      <c r="I43" s="28">
        <f t="shared" si="7"/>
        <v>0</v>
      </c>
      <c r="J43" s="29"/>
    </row>
    <row r="44" spans="1:10" x14ac:dyDescent="0.2">
      <c r="A44" s="25" t="s">
        <v>76</v>
      </c>
      <c r="B44" s="26" t="s">
        <v>77</v>
      </c>
      <c r="C44" s="27"/>
      <c r="D44" s="25" t="s">
        <v>6</v>
      </c>
      <c r="E44" s="28">
        <v>2755.4961983471071</v>
      </c>
      <c r="F44" s="28">
        <v>23776.517573147896</v>
      </c>
      <c r="G44" s="28">
        <f t="shared" si="0"/>
        <v>26532.013771495003</v>
      </c>
      <c r="H44" s="8"/>
      <c r="I44" s="28">
        <f t="shared" si="7"/>
        <v>0</v>
      </c>
      <c r="J44" s="29"/>
    </row>
    <row r="45" spans="1:10" x14ac:dyDescent="0.2">
      <c r="A45" s="20">
        <v>8</v>
      </c>
      <c r="B45" s="21" t="s">
        <v>78</v>
      </c>
      <c r="C45" s="21"/>
      <c r="D45" s="21"/>
      <c r="E45" s="21"/>
      <c r="F45" s="21"/>
      <c r="G45" s="21"/>
      <c r="H45" s="48"/>
      <c r="I45" s="23">
        <f>SUM(I46)</f>
        <v>0</v>
      </c>
      <c r="J45" s="24" t="str">
        <f>IFERROR(I45/$I$92,"")</f>
        <v/>
      </c>
    </row>
    <row r="46" spans="1:10" x14ac:dyDescent="0.2">
      <c r="A46" s="25" t="s">
        <v>79</v>
      </c>
      <c r="B46" s="26" t="s">
        <v>80</v>
      </c>
      <c r="C46" s="27"/>
      <c r="D46" s="25" t="s">
        <v>6</v>
      </c>
      <c r="E46" s="28">
        <v>13457.41722345836</v>
      </c>
      <c r="F46" s="28">
        <v>10763.639368364755</v>
      </c>
      <c r="G46" s="28">
        <f t="shared" si="0"/>
        <v>24221.056591823115</v>
      </c>
      <c r="H46" s="8"/>
      <c r="I46" s="28">
        <f>G46*H46</f>
        <v>0</v>
      </c>
      <c r="J46" s="29"/>
    </row>
    <row r="47" spans="1:10" x14ac:dyDescent="0.2">
      <c r="A47" s="20">
        <v>9</v>
      </c>
      <c r="B47" s="21" t="s">
        <v>81</v>
      </c>
      <c r="C47" s="21"/>
      <c r="D47" s="21"/>
      <c r="E47" s="21"/>
      <c r="F47" s="21"/>
      <c r="G47" s="21"/>
      <c r="H47" s="48"/>
      <c r="I47" s="23">
        <f>SUM(I48:I49)</f>
        <v>0</v>
      </c>
      <c r="J47" s="24" t="str">
        <f>IFERROR(I47/$I$92,"")</f>
        <v/>
      </c>
    </row>
    <row r="48" spans="1:10" x14ac:dyDescent="0.2">
      <c r="A48" s="25" t="s">
        <v>82</v>
      </c>
      <c r="B48" s="26" t="s">
        <v>83</v>
      </c>
      <c r="C48" s="27"/>
      <c r="D48" s="25" t="s">
        <v>6</v>
      </c>
      <c r="E48" s="28">
        <v>4293.8045752066118</v>
      </c>
      <c r="F48" s="28">
        <v>9161.0151456645908</v>
      </c>
      <c r="G48" s="28">
        <f t="shared" si="0"/>
        <v>13454.819720871203</v>
      </c>
      <c r="H48" s="8"/>
      <c r="I48" s="28">
        <f t="shared" ref="I48:I49" si="8">G48*H48</f>
        <v>0</v>
      </c>
      <c r="J48" s="29"/>
    </row>
    <row r="49" spans="1:10" x14ac:dyDescent="0.2">
      <c r="A49" s="25" t="s">
        <v>84</v>
      </c>
      <c r="B49" s="26" t="s">
        <v>85</v>
      </c>
      <c r="C49" s="27"/>
      <c r="D49" s="25" t="s">
        <v>6</v>
      </c>
      <c r="E49" s="28">
        <v>8522.5387371900833</v>
      </c>
      <c r="F49" s="28">
        <v>11122.237763592071</v>
      </c>
      <c r="G49" s="28">
        <f t="shared" si="0"/>
        <v>19644.776500782154</v>
      </c>
      <c r="H49" s="8"/>
      <c r="I49" s="28">
        <f t="shared" si="8"/>
        <v>0</v>
      </c>
      <c r="J49" s="29"/>
    </row>
    <row r="50" spans="1:10" x14ac:dyDescent="0.2">
      <c r="A50" s="20">
        <v>10</v>
      </c>
      <c r="B50" s="21" t="s">
        <v>86</v>
      </c>
      <c r="C50" s="21"/>
      <c r="D50" s="21"/>
      <c r="E50" s="21"/>
      <c r="F50" s="21"/>
      <c r="G50" s="21"/>
      <c r="H50" s="48"/>
      <c r="I50" s="23">
        <f>SUM(I51)</f>
        <v>0</v>
      </c>
      <c r="J50" s="24" t="str">
        <f>IFERROR(I50/$I$92,"")</f>
        <v/>
      </c>
    </row>
    <row r="51" spans="1:10" x14ac:dyDescent="0.2">
      <c r="A51" s="25" t="s">
        <v>87</v>
      </c>
      <c r="B51" s="26" t="s">
        <v>88</v>
      </c>
      <c r="C51" s="27"/>
      <c r="D51" s="25" t="s">
        <v>6</v>
      </c>
      <c r="E51" s="28">
        <v>5181.9781818181818</v>
      </c>
      <c r="F51" s="28">
        <v>13442.81711161957</v>
      </c>
      <c r="G51" s="28">
        <f t="shared" si="0"/>
        <v>18624.795293437754</v>
      </c>
      <c r="H51" s="8"/>
      <c r="I51" s="28">
        <f>G51*H51</f>
        <v>0</v>
      </c>
      <c r="J51" s="29"/>
    </row>
    <row r="52" spans="1:10" x14ac:dyDescent="0.2">
      <c r="A52" s="20">
        <v>11</v>
      </c>
      <c r="B52" s="21" t="s">
        <v>89</v>
      </c>
      <c r="C52" s="21"/>
      <c r="D52" s="21"/>
      <c r="E52" s="21"/>
      <c r="F52" s="21"/>
      <c r="G52" s="21"/>
      <c r="H52" s="48"/>
      <c r="I52" s="23">
        <f>SUM(I53:I54)</f>
        <v>0</v>
      </c>
      <c r="J52" s="24" t="str">
        <f>IFERROR(I52/$I$92,"")</f>
        <v/>
      </c>
    </row>
    <row r="53" spans="1:10" x14ac:dyDescent="0.2">
      <c r="A53" s="25" t="s">
        <v>90</v>
      </c>
      <c r="B53" s="26" t="s">
        <v>91</v>
      </c>
      <c r="C53" s="27"/>
      <c r="D53" s="25" t="s">
        <v>6</v>
      </c>
      <c r="E53" s="28">
        <v>32570.701467438019</v>
      </c>
      <c r="F53" s="28">
        <v>11419.260493715723</v>
      </c>
      <c r="G53" s="28">
        <f t="shared" si="0"/>
        <v>43989.961961153742</v>
      </c>
      <c r="H53" s="8"/>
      <c r="I53" s="28">
        <f t="shared" ref="I53:I54" si="9">G53*H53</f>
        <v>0</v>
      </c>
      <c r="J53" s="29"/>
    </row>
    <row r="54" spans="1:10" x14ac:dyDescent="0.2">
      <c r="A54" s="25" t="s">
        <v>92</v>
      </c>
      <c r="B54" s="26" t="s">
        <v>93</v>
      </c>
      <c r="C54" s="27"/>
      <c r="D54" s="25" t="s">
        <v>6</v>
      </c>
      <c r="E54" s="28">
        <v>5478.3352066115704</v>
      </c>
      <c r="F54" s="28">
        <v>13442.81711161957</v>
      </c>
      <c r="G54" s="28">
        <f t="shared" si="0"/>
        <v>18921.152318231139</v>
      </c>
      <c r="H54" s="8"/>
      <c r="I54" s="28">
        <f t="shared" si="9"/>
        <v>0</v>
      </c>
      <c r="J54" s="29"/>
    </row>
    <row r="55" spans="1:10" x14ac:dyDescent="0.2">
      <c r="A55" s="20">
        <v>12</v>
      </c>
      <c r="B55" s="21" t="s">
        <v>94</v>
      </c>
      <c r="C55" s="21"/>
      <c r="D55" s="21"/>
      <c r="E55" s="21"/>
      <c r="F55" s="21"/>
      <c r="G55" s="21"/>
      <c r="H55" s="48"/>
      <c r="I55" s="23">
        <f>SUM(I56)</f>
        <v>0</v>
      </c>
      <c r="J55" s="24" t="str">
        <f>IFERROR(I55/$I$92,"")</f>
        <v/>
      </c>
    </row>
    <row r="56" spans="1:10" x14ac:dyDescent="0.2">
      <c r="A56" s="25" t="s">
        <v>95</v>
      </c>
      <c r="B56" s="26" t="s">
        <v>96</v>
      </c>
      <c r="C56" s="27"/>
      <c r="D56" s="25" t="s">
        <v>14</v>
      </c>
      <c r="E56" s="28">
        <v>4081.1802076033055</v>
      </c>
      <c r="F56" s="28">
        <v>6979.7510673479937</v>
      </c>
      <c r="G56" s="28">
        <f t="shared" si="0"/>
        <v>11060.931274951299</v>
      </c>
      <c r="H56" s="8"/>
      <c r="I56" s="28">
        <f>G56*H56</f>
        <v>0</v>
      </c>
      <c r="J56" s="29"/>
    </row>
    <row r="57" spans="1:10" x14ac:dyDescent="0.2">
      <c r="A57" s="20">
        <v>13</v>
      </c>
      <c r="B57" s="21" t="s">
        <v>97</v>
      </c>
      <c r="C57" s="21"/>
      <c r="D57" s="21"/>
      <c r="E57" s="21"/>
      <c r="F57" s="21"/>
      <c r="G57" s="21"/>
      <c r="H57" s="48"/>
      <c r="I57" s="23">
        <f>SUM(I58)</f>
        <v>0</v>
      </c>
      <c r="J57" s="24" t="str">
        <f>IFERROR(I57/$I$92,"")</f>
        <v/>
      </c>
    </row>
    <row r="58" spans="1:10" x14ac:dyDescent="0.2">
      <c r="A58" s="25" t="s">
        <v>98</v>
      </c>
      <c r="B58" s="26" t="s">
        <v>99</v>
      </c>
      <c r="C58" s="27"/>
      <c r="D58" s="25" t="s">
        <v>6</v>
      </c>
      <c r="E58" s="28">
        <v>23738.161798016528</v>
      </c>
      <c r="F58" s="28">
        <v>20585.158062633036</v>
      </c>
      <c r="G58" s="28">
        <f t="shared" si="0"/>
        <v>44323.319860649564</v>
      </c>
      <c r="H58" s="8"/>
      <c r="I58" s="28">
        <f>G58*H58</f>
        <v>0</v>
      </c>
      <c r="J58" s="29"/>
    </row>
    <row r="59" spans="1:10" x14ac:dyDescent="0.2">
      <c r="A59" s="20">
        <v>14</v>
      </c>
      <c r="B59" s="21" t="s">
        <v>100</v>
      </c>
      <c r="C59" s="21"/>
      <c r="D59" s="21"/>
      <c r="E59" s="21"/>
      <c r="F59" s="21"/>
      <c r="G59" s="21"/>
      <c r="H59" s="48"/>
      <c r="I59" s="23">
        <f>SUM(I60:I65)</f>
        <v>0</v>
      </c>
      <c r="J59" s="24" t="str">
        <f>IFERROR(I59/$I$92,"")</f>
        <v/>
      </c>
    </row>
    <row r="60" spans="1:10" x14ac:dyDescent="0.2">
      <c r="A60" s="25" t="s">
        <v>101</v>
      </c>
      <c r="B60" s="26" t="s">
        <v>102</v>
      </c>
      <c r="C60" s="27"/>
      <c r="D60" s="25" t="s">
        <v>103</v>
      </c>
      <c r="E60" s="28">
        <v>401710.10413223138</v>
      </c>
      <c r="F60" s="28">
        <v>59797.996490915306</v>
      </c>
      <c r="G60" s="28">
        <f t="shared" si="0"/>
        <v>461508.10062314669</v>
      </c>
      <c r="H60" s="8"/>
      <c r="I60" s="28">
        <f t="shared" ref="I60:I65" si="10">G60*H60</f>
        <v>0</v>
      </c>
      <c r="J60" s="29"/>
    </row>
    <row r="61" spans="1:10" x14ac:dyDescent="0.2">
      <c r="A61" s="25" t="s">
        <v>104</v>
      </c>
      <c r="B61" s="26" t="s">
        <v>105</v>
      </c>
      <c r="C61" s="27"/>
      <c r="D61" s="25" t="s">
        <v>103</v>
      </c>
      <c r="E61" s="28">
        <v>10867.388154269975</v>
      </c>
      <c r="F61" s="28">
        <v>59797.996490915306</v>
      </c>
      <c r="G61" s="28">
        <f t="shared" si="0"/>
        <v>70665.384645185288</v>
      </c>
      <c r="H61" s="8"/>
      <c r="I61" s="28">
        <f t="shared" si="10"/>
        <v>0</v>
      </c>
      <c r="J61" s="29"/>
    </row>
    <row r="62" spans="1:10" x14ac:dyDescent="0.2">
      <c r="A62" s="25" t="s">
        <v>106</v>
      </c>
      <c r="B62" s="26" t="s">
        <v>107</v>
      </c>
      <c r="C62" s="27"/>
      <c r="D62" s="25" t="s">
        <v>103</v>
      </c>
      <c r="E62" s="28">
        <v>369314.05454545456</v>
      </c>
      <c r="F62" s="28">
        <v>23919.198596366121</v>
      </c>
      <c r="G62" s="28">
        <f t="shared" si="0"/>
        <v>393233.25314182066</v>
      </c>
      <c r="H62" s="8"/>
      <c r="I62" s="28">
        <f t="shared" si="10"/>
        <v>0</v>
      </c>
      <c r="J62" s="29"/>
    </row>
    <row r="63" spans="1:10" x14ac:dyDescent="0.2">
      <c r="A63" s="25" t="s">
        <v>108</v>
      </c>
      <c r="B63" s="26" t="s">
        <v>109</v>
      </c>
      <c r="C63" s="27"/>
      <c r="D63" s="25" t="s">
        <v>103</v>
      </c>
      <c r="E63" s="28">
        <v>206530.9338842975</v>
      </c>
      <c r="F63" s="28">
        <v>23919.198596366121</v>
      </c>
      <c r="G63" s="28">
        <f t="shared" si="0"/>
        <v>230450.13248066363</v>
      </c>
      <c r="H63" s="8"/>
      <c r="I63" s="28">
        <f t="shared" si="10"/>
        <v>0</v>
      </c>
      <c r="J63" s="29"/>
    </row>
    <row r="64" spans="1:10" x14ac:dyDescent="0.2">
      <c r="A64" s="25" t="s">
        <v>110</v>
      </c>
      <c r="B64" s="26" t="s">
        <v>111</v>
      </c>
      <c r="C64" s="27"/>
      <c r="D64" s="25" t="s">
        <v>103</v>
      </c>
      <c r="E64" s="28">
        <v>304709.34710743802</v>
      </c>
      <c r="F64" s="28">
        <v>23919.198596366121</v>
      </c>
      <c r="G64" s="28">
        <f t="shared" si="0"/>
        <v>328628.54570380412</v>
      </c>
      <c r="H64" s="8"/>
      <c r="I64" s="28">
        <f t="shared" si="10"/>
        <v>0</v>
      </c>
      <c r="J64" s="29"/>
    </row>
    <row r="65" spans="1:10" x14ac:dyDescent="0.2">
      <c r="A65" s="25" t="s">
        <v>112</v>
      </c>
      <c r="B65" s="26" t="s">
        <v>113</v>
      </c>
      <c r="C65" s="27"/>
      <c r="D65" s="25" t="s">
        <v>103</v>
      </c>
      <c r="E65" s="28">
        <v>138640.38016528924</v>
      </c>
      <c r="F65" s="28">
        <v>23919.198596366121</v>
      </c>
      <c r="G65" s="28">
        <f t="shared" si="0"/>
        <v>162559.57876165537</v>
      </c>
      <c r="H65" s="8"/>
      <c r="I65" s="28">
        <f t="shared" si="10"/>
        <v>0</v>
      </c>
      <c r="J65" s="29"/>
    </row>
    <row r="66" spans="1:10" x14ac:dyDescent="0.2">
      <c r="A66" s="20">
        <v>15</v>
      </c>
      <c r="B66" s="21" t="s">
        <v>114</v>
      </c>
      <c r="C66" s="21"/>
      <c r="D66" s="21"/>
      <c r="E66" s="21"/>
      <c r="F66" s="21"/>
      <c r="G66" s="21"/>
      <c r="H66" s="48"/>
      <c r="I66" s="23">
        <f>SUM(I67:I70)</f>
        <v>0</v>
      </c>
      <c r="J66" s="24" t="str">
        <f>IFERROR(I66/$I$92,"")</f>
        <v/>
      </c>
    </row>
    <row r="67" spans="1:10" x14ac:dyDescent="0.2">
      <c r="A67" s="25" t="s">
        <v>115</v>
      </c>
      <c r="B67" s="26" t="s">
        <v>116</v>
      </c>
      <c r="C67" s="27"/>
      <c r="D67" s="25" t="s">
        <v>117</v>
      </c>
      <c r="E67" s="28">
        <v>110927.70247933884</v>
      </c>
      <c r="F67" s="28">
        <v>587666.29620794347</v>
      </c>
      <c r="G67" s="28">
        <f t="shared" si="0"/>
        <v>698593.99868728232</v>
      </c>
      <c r="H67" s="8"/>
      <c r="I67" s="28">
        <f t="shared" ref="I67:I70" si="11">G67*H67</f>
        <v>0</v>
      </c>
      <c r="J67" s="29"/>
    </row>
    <row r="68" spans="1:10" x14ac:dyDescent="0.2">
      <c r="A68" s="25" t="s">
        <v>118</v>
      </c>
      <c r="B68" s="26" t="s">
        <v>119</v>
      </c>
      <c r="C68" s="27"/>
      <c r="D68" s="25" t="s">
        <v>117</v>
      </c>
      <c r="E68" s="28">
        <v>1464748.2057851241</v>
      </c>
      <c r="F68" s="28">
        <v>530052.47423496412</v>
      </c>
      <c r="G68" s="28">
        <f t="shared" si="0"/>
        <v>1994800.6800200883</v>
      </c>
      <c r="H68" s="8"/>
      <c r="I68" s="28">
        <f t="shared" si="11"/>
        <v>0</v>
      </c>
      <c r="J68" s="29"/>
    </row>
    <row r="69" spans="1:10" x14ac:dyDescent="0.2">
      <c r="A69" s="25" t="s">
        <v>120</v>
      </c>
      <c r="B69" s="26" t="s">
        <v>121</v>
      </c>
      <c r="C69" s="27"/>
      <c r="D69" s="25" t="s">
        <v>117</v>
      </c>
      <c r="E69" s="28">
        <v>165202.92561983471</v>
      </c>
      <c r="F69" s="28">
        <v>382707.17754185793</v>
      </c>
      <c r="G69" s="28">
        <f t="shared" si="0"/>
        <v>547910.10316169262</v>
      </c>
      <c r="H69" s="8"/>
      <c r="I69" s="28">
        <f t="shared" si="11"/>
        <v>0</v>
      </c>
      <c r="J69" s="29"/>
    </row>
    <row r="70" spans="1:10" x14ac:dyDescent="0.2">
      <c r="A70" s="25" t="s">
        <v>122</v>
      </c>
      <c r="B70" s="26" t="s">
        <v>123</v>
      </c>
      <c r="C70" s="27"/>
      <c r="D70" s="25" t="s">
        <v>117</v>
      </c>
      <c r="E70" s="28">
        <v>386674.61656198348</v>
      </c>
      <c r="F70" s="28">
        <v>382707.17754185793</v>
      </c>
      <c r="G70" s="28">
        <f t="shared" si="0"/>
        <v>769381.79410384141</v>
      </c>
      <c r="H70" s="8"/>
      <c r="I70" s="28">
        <f t="shared" si="11"/>
        <v>0</v>
      </c>
      <c r="J70" s="29"/>
    </row>
    <row r="71" spans="1:10" x14ac:dyDescent="0.2">
      <c r="A71" s="20">
        <v>16</v>
      </c>
      <c r="B71" s="21" t="s">
        <v>124</v>
      </c>
      <c r="C71" s="21"/>
      <c r="D71" s="21"/>
      <c r="E71" s="21"/>
      <c r="F71" s="21"/>
      <c r="G71" s="21"/>
      <c r="H71" s="48"/>
      <c r="I71" s="23">
        <f>SUM(I72:I76)</f>
        <v>0</v>
      </c>
      <c r="J71" s="24" t="str">
        <f>IFERROR(I71/$I$92,"")</f>
        <v/>
      </c>
    </row>
    <row r="72" spans="1:10" x14ac:dyDescent="0.2">
      <c r="A72" s="25" t="s">
        <v>125</v>
      </c>
      <c r="B72" s="26" t="s">
        <v>126</v>
      </c>
      <c r="C72" s="27"/>
      <c r="D72" s="25" t="s">
        <v>117</v>
      </c>
      <c r="E72" s="28">
        <v>514004.93388429756</v>
      </c>
      <c r="F72" s="28">
        <v>522392.26400514529</v>
      </c>
      <c r="G72" s="28">
        <f t="shared" si="0"/>
        <v>1036397.1978894428</v>
      </c>
      <c r="H72" s="8"/>
      <c r="I72" s="28">
        <f t="shared" ref="I72:I76" si="12">G72*H72</f>
        <v>0</v>
      </c>
      <c r="J72" s="29"/>
    </row>
    <row r="73" spans="1:10" x14ac:dyDescent="0.2">
      <c r="A73" s="25" t="s">
        <v>127</v>
      </c>
      <c r="B73" s="26" t="s">
        <v>128</v>
      </c>
      <c r="C73" s="27"/>
      <c r="D73" s="25" t="s">
        <v>117</v>
      </c>
      <c r="E73" s="28">
        <v>769639.60330578522</v>
      </c>
      <c r="F73" s="28">
        <v>563058.69329333119</v>
      </c>
      <c r="G73" s="28">
        <f t="shared" si="0"/>
        <v>1332698.2965991164</v>
      </c>
      <c r="H73" s="8"/>
      <c r="I73" s="28">
        <f t="shared" si="12"/>
        <v>0</v>
      </c>
      <c r="J73" s="29"/>
    </row>
    <row r="74" spans="1:10" x14ac:dyDescent="0.2">
      <c r="A74" s="25" t="s">
        <v>129</v>
      </c>
      <c r="B74" s="26" t="s">
        <v>130</v>
      </c>
      <c r="C74" s="27"/>
      <c r="D74" s="25" t="s">
        <v>117</v>
      </c>
      <c r="E74" s="28">
        <v>2349420.4545454541</v>
      </c>
      <c r="F74" s="28">
        <v>191353.58877092897</v>
      </c>
      <c r="G74" s="28">
        <f t="shared" ref="G74:G89" si="13">E74+F74</f>
        <v>2540774.0433163829</v>
      </c>
      <c r="H74" s="8"/>
      <c r="I74" s="28">
        <f t="shared" si="12"/>
        <v>0</v>
      </c>
      <c r="J74" s="29"/>
    </row>
    <row r="75" spans="1:10" x14ac:dyDescent="0.2">
      <c r="A75" s="25" t="s">
        <v>131</v>
      </c>
      <c r="B75" s="26" t="s">
        <v>132</v>
      </c>
      <c r="C75" s="27"/>
      <c r="D75" s="25" t="s">
        <v>133</v>
      </c>
      <c r="E75" s="28">
        <v>1495471.132231405</v>
      </c>
      <c r="F75" s="28">
        <v>558740.34585314943</v>
      </c>
      <c r="G75" s="28">
        <f t="shared" si="13"/>
        <v>2054211.4780845544</v>
      </c>
      <c r="H75" s="8"/>
      <c r="I75" s="28">
        <f t="shared" si="12"/>
        <v>0</v>
      </c>
      <c r="J75" s="29"/>
    </row>
    <row r="76" spans="1:10" x14ac:dyDescent="0.2">
      <c r="A76" s="25" t="s">
        <v>134</v>
      </c>
      <c r="B76" s="26" t="s">
        <v>135</v>
      </c>
      <c r="C76" s="27"/>
      <c r="D76" s="25" t="s">
        <v>133</v>
      </c>
      <c r="E76" s="28">
        <v>362738.08925619838</v>
      </c>
      <c r="F76" s="28">
        <v>166476.86389583553</v>
      </c>
      <c r="G76" s="28">
        <f t="shared" si="13"/>
        <v>529214.95315203397</v>
      </c>
      <c r="H76" s="8"/>
      <c r="I76" s="28">
        <f t="shared" si="12"/>
        <v>0</v>
      </c>
      <c r="J76" s="29"/>
    </row>
    <row r="77" spans="1:10" x14ac:dyDescent="0.2">
      <c r="A77" s="20">
        <v>17</v>
      </c>
      <c r="B77" s="21" t="s">
        <v>136</v>
      </c>
      <c r="C77" s="21"/>
      <c r="D77" s="21"/>
      <c r="E77" s="21"/>
      <c r="F77" s="21"/>
      <c r="G77" s="21"/>
      <c r="H77" s="48"/>
      <c r="I77" s="23">
        <f>SUM(I78)</f>
        <v>0</v>
      </c>
      <c r="J77" s="24" t="str">
        <f>IFERROR(I77/$I$92,"")</f>
        <v/>
      </c>
    </row>
    <row r="78" spans="1:10" x14ac:dyDescent="0.2">
      <c r="A78" s="25" t="s">
        <v>137</v>
      </c>
      <c r="B78" s="26" t="s">
        <v>138</v>
      </c>
      <c r="C78" s="27"/>
      <c r="D78" s="25" t="s">
        <v>133</v>
      </c>
      <c r="E78" s="28">
        <v>439452.77685950405</v>
      </c>
      <c r="F78" s="28">
        <v>382707.17754185793</v>
      </c>
      <c r="G78" s="28">
        <f t="shared" si="13"/>
        <v>822159.95440136199</v>
      </c>
      <c r="H78" s="8"/>
      <c r="I78" s="28">
        <f>G78*H78</f>
        <v>0</v>
      </c>
      <c r="J78" s="29"/>
    </row>
    <row r="79" spans="1:10" x14ac:dyDescent="0.2">
      <c r="A79" s="20">
        <v>18</v>
      </c>
      <c r="B79" s="21" t="s">
        <v>139</v>
      </c>
      <c r="C79" s="21"/>
      <c r="D79" s="21"/>
      <c r="E79" s="21"/>
      <c r="F79" s="21"/>
      <c r="G79" s="21"/>
      <c r="H79" s="48"/>
      <c r="I79" s="23">
        <f>SUM(I80:I85)</f>
        <v>0</v>
      </c>
      <c r="J79" s="24" t="str">
        <f>IFERROR(I79/$I$92,"")</f>
        <v/>
      </c>
    </row>
    <row r="80" spans="1:10" x14ac:dyDescent="0.2">
      <c r="A80" s="25" t="s">
        <v>140</v>
      </c>
      <c r="B80" s="26" t="s">
        <v>141</v>
      </c>
      <c r="C80" s="27"/>
      <c r="D80" s="25" t="s">
        <v>6</v>
      </c>
      <c r="E80" s="28">
        <v>6285.3880165289247</v>
      </c>
      <c r="F80" s="28">
        <v>10763.639368364755</v>
      </c>
      <c r="G80" s="28">
        <f t="shared" si="13"/>
        <v>17049.027384893678</v>
      </c>
      <c r="H80" s="8"/>
      <c r="I80" s="28">
        <f t="shared" ref="I80:I85" si="14">G80*H80</f>
        <v>0</v>
      </c>
      <c r="J80" s="29"/>
    </row>
    <row r="81" spans="1:10" x14ac:dyDescent="0.2">
      <c r="A81" s="25" t="s">
        <v>142</v>
      </c>
      <c r="B81" s="26" t="s">
        <v>143</v>
      </c>
      <c r="C81" s="27"/>
      <c r="D81" s="25" t="s">
        <v>6</v>
      </c>
      <c r="E81" s="28">
        <v>5623.7268595041314</v>
      </c>
      <c r="F81" s="28">
        <v>7175.7595789098368</v>
      </c>
      <c r="G81" s="28">
        <f t="shared" si="13"/>
        <v>12799.486438413969</v>
      </c>
      <c r="H81" s="8"/>
      <c r="I81" s="28">
        <f t="shared" si="14"/>
        <v>0</v>
      </c>
      <c r="J81" s="29"/>
    </row>
    <row r="82" spans="1:10" x14ac:dyDescent="0.2">
      <c r="A82" s="25" t="s">
        <v>144</v>
      </c>
      <c r="B82" s="26" t="s">
        <v>145</v>
      </c>
      <c r="C82" s="27"/>
      <c r="D82" s="25" t="s">
        <v>6</v>
      </c>
      <c r="E82" s="28">
        <v>1776.3880165289256</v>
      </c>
      <c r="F82" s="28">
        <v>8610.9114946918035</v>
      </c>
      <c r="G82" s="28">
        <f t="shared" si="13"/>
        <v>10387.299511220728</v>
      </c>
      <c r="H82" s="8"/>
      <c r="I82" s="28">
        <f t="shared" si="14"/>
        <v>0</v>
      </c>
      <c r="J82" s="29"/>
    </row>
    <row r="83" spans="1:10" x14ac:dyDescent="0.2">
      <c r="A83" s="25" t="s">
        <v>146</v>
      </c>
      <c r="B83" s="26" t="s">
        <v>147</v>
      </c>
      <c r="C83" s="27"/>
      <c r="D83" s="25" t="s">
        <v>6</v>
      </c>
      <c r="E83" s="28">
        <v>12610.592561983472</v>
      </c>
      <c r="F83" s="28">
        <v>10763.639368364755</v>
      </c>
      <c r="G83" s="28">
        <f t="shared" si="13"/>
        <v>23374.231930348229</v>
      </c>
      <c r="H83" s="8"/>
      <c r="I83" s="28">
        <f t="shared" si="14"/>
        <v>0</v>
      </c>
      <c r="J83" s="29"/>
    </row>
    <row r="84" spans="1:10" x14ac:dyDescent="0.2">
      <c r="A84" s="25" t="s">
        <v>148</v>
      </c>
      <c r="B84" s="26" t="s">
        <v>149</v>
      </c>
      <c r="C84" s="27"/>
      <c r="D84" s="25" t="s">
        <v>6</v>
      </c>
      <c r="E84" s="28">
        <v>13824.904628099175</v>
      </c>
      <c r="F84" s="28">
        <v>16743.439017456283</v>
      </c>
      <c r="G84" s="28">
        <f t="shared" si="13"/>
        <v>30568.343645555458</v>
      </c>
      <c r="H84" s="8"/>
      <c r="I84" s="28">
        <f t="shared" si="14"/>
        <v>0</v>
      </c>
      <c r="J84" s="29"/>
    </row>
    <row r="85" spans="1:10" x14ac:dyDescent="0.2">
      <c r="A85" s="25" t="s">
        <v>150</v>
      </c>
      <c r="B85" s="26" t="s">
        <v>151</v>
      </c>
      <c r="C85" s="27"/>
      <c r="D85" s="25" t="s">
        <v>6</v>
      </c>
      <c r="E85" s="28">
        <v>10079.945950413225</v>
      </c>
      <c r="F85" s="28">
        <v>23919.198596366121</v>
      </c>
      <c r="G85" s="28">
        <f t="shared" si="13"/>
        <v>33999.144546779346</v>
      </c>
      <c r="H85" s="8"/>
      <c r="I85" s="28">
        <f t="shared" si="14"/>
        <v>0</v>
      </c>
      <c r="J85" s="29"/>
    </row>
    <row r="86" spans="1:10" x14ac:dyDescent="0.2">
      <c r="A86" s="20">
        <v>19</v>
      </c>
      <c r="B86" s="21" t="s">
        <v>152</v>
      </c>
      <c r="C86" s="21"/>
      <c r="D86" s="21"/>
      <c r="E86" s="21"/>
      <c r="F86" s="21"/>
      <c r="G86" s="21"/>
      <c r="H86" s="48"/>
      <c r="I86" s="23">
        <f>SUM(I87)</f>
        <v>0</v>
      </c>
      <c r="J86" s="24" t="str">
        <f>IFERROR(I86/$I$92,"")</f>
        <v/>
      </c>
    </row>
    <row r="87" spans="1:10" x14ac:dyDescent="0.2">
      <c r="A87" s="25" t="s">
        <v>153</v>
      </c>
      <c r="B87" s="26" t="s">
        <v>154</v>
      </c>
      <c r="C87" s="27"/>
      <c r="D87" s="25" t="s">
        <v>6</v>
      </c>
      <c r="E87" s="28">
        <v>370631.24793388433</v>
      </c>
      <c r="F87" s="28">
        <v>48795.165136586889</v>
      </c>
      <c r="G87" s="28">
        <f t="shared" si="13"/>
        <v>419426.4130704712</v>
      </c>
      <c r="H87" s="8"/>
      <c r="I87" s="28">
        <f>G87*H87</f>
        <v>0</v>
      </c>
      <c r="J87" s="29"/>
    </row>
    <row r="88" spans="1:10" x14ac:dyDescent="0.2">
      <c r="A88" s="20">
        <v>20</v>
      </c>
      <c r="B88" s="21" t="s">
        <v>155</v>
      </c>
      <c r="C88" s="21"/>
      <c r="D88" s="21"/>
      <c r="E88" s="21"/>
      <c r="F88" s="21"/>
      <c r="G88" s="21"/>
      <c r="H88" s="48"/>
      <c r="I88" s="23">
        <f>SUM(I89)</f>
        <v>0</v>
      </c>
      <c r="J88" s="24" t="str">
        <f>IFERROR(I88/$I$92,"")</f>
        <v/>
      </c>
    </row>
    <row r="89" spans="1:10" x14ac:dyDescent="0.2">
      <c r="A89" s="25" t="s">
        <v>153</v>
      </c>
      <c r="B89" s="26" t="s">
        <v>156</v>
      </c>
      <c r="C89" s="27"/>
      <c r="D89" s="25" t="s">
        <v>6</v>
      </c>
      <c r="E89" s="28">
        <v>402975.20661157026</v>
      </c>
      <c r="F89" s="28">
        <v>23919.198596366121</v>
      </c>
      <c r="G89" s="28">
        <f t="shared" si="13"/>
        <v>426894.40520793636</v>
      </c>
      <c r="H89" s="8"/>
      <c r="I89" s="28">
        <f>G89*H89</f>
        <v>0</v>
      </c>
      <c r="J89" s="29"/>
    </row>
    <row r="90" spans="1:10" x14ac:dyDescent="0.2">
      <c r="A90" s="31"/>
      <c r="B90" s="32"/>
      <c r="C90" s="33"/>
      <c r="D90" s="34"/>
      <c r="E90" s="35"/>
      <c r="F90" s="35"/>
      <c r="G90" s="35"/>
      <c r="H90" s="35"/>
      <c r="I90" s="28"/>
      <c r="J90" s="36"/>
    </row>
    <row r="91" spans="1:10" x14ac:dyDescent="0.2">
      <c r="A91" s="10"/>
      <c r="B91" s="11"/>
      <c r="C91" s="11"/>
      <c r="D91" s="37"/>
      <c r="E91" s="38"/>
      <c r="F91" s="38"/>
      <c r="G91" s="38"/>
      <c r="H91" s="38"/>
      <c r="I91" s="38"/>
      <c r="J91" s="11"/>
    </row>
    <row r="92" spans="1:10" ht="15" customHeight="1" x14ac:dyDescent="0.2">
      <c r="A92" s="39"/>
      <c r="B92" s="40" t="s">
        <v>159</v>
      </c>
      <c r="C92" s="41"/>
      <c r="D92" s="42"/>
      <c r="E92" s="43"/>
      <c r="F92" s="44"/>
      <c r="G92" s="44"/>
      <c r="H92" s="44"/>
      <c r="I92" s="45">
        <f>I8+I15+I18+I28+I34+I36+I39+I45+I47+I50+I52+I55+I57+I59+I66+I71+I77+I79+I86+I88</f>
        <v>0</v>
      </c>
      <c r="J92" s="46" t="str">
        <f>IFERROR(J8+J15+J18+J28+J34+J36+J39+J45+J47+J50+J52+J55+J57+J59+J66+J71+J77+J79+J86+J88,"")</f>
        <v/>
      </c>
    </row>
    <row r="93" spans="1:10" x14ac:dyDescent="0.2">
      <c r="A93" s="2"/>
      <c r="D93" s="3"/>
      <c r="E93" s="4"/>
      <c r="F93" s="4"/>
      <c r="G93" s="4"/>
      <c r="H93" s="4"/>
      <c r="I93" s="4"/>
    </row>
  </sheetData>
  <sheetProtection algorithmName="SHA-512" hashValue="+bBQaRP4dFn3Kl8zL6xjPnNQDTkbeDZXYLxdi7WvjudZfH8hx5EyXAxfxNKoYsbhp5VtflMAQ97rE6fWTaaYFg==" saltValue="lkC18N8rJ86i9afqlOIfmA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 DE PRESUPUESTO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CPAUCH</cp:lastModifiedBy>
  <dcterms:created xsi:type="dcterms:W3CDTF">2025-12-09T15:03:56Z</dcterms:created>
  <dcterms:modified xsi:type="dcterms:W3CDTF">2026-08-18T12:12:25Z</dcterms:modified>
</cp:coreProperties>
</file>