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gusto\OneDrive\Documentos\gerencia tecnica\CPAUCH\indice K\2026\01.03 al 31.05\"/>
    </mc:Choice>
  </mc:AlternateContent>
  <xr:revisionPtr revIDLastSave="0" documentId="13_ncr:1_{8A1C359C-ACB5-4F15-8CEE-7D6DF90B9ADB}" xr6:coauthVersionLast="47" xr6:coauthVersionMax="47" xr10:uidLastSave="{00000000-0000-0000-0000-000000000000}"/>
  <workbookProtection workbookAlgorithmName="SHA-512" workbookHashValue="KxoMiZ8GpQbQIPrUjiYhRNWzBoCEv/dUULCGl9nT1rcJJonS8bGXwPPUivn32Yxge9xdbz59Onma56DQPLltaA==" workbookSaltValue="F15ruptqiA2vAEvPK1JcFA==" workbookSpinCount="100000" lockStructure="1"/>
  <bookViews>
    <workbookView xWindow="-120" yWindow="-120" windowWidth="20730" windowHeight="11160" xr2:uid="{9DD4065D-CD52-4B61-8BB5-B374A0997176}"/>
  </bookViews>
  <sheets>
    <sheet name="MODELO DE PRESUPUES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9" i="1" l="1"/>
  <c r="G87" i="1"/>
  <c r="G85" i="1"/>
  <c r="G84" i="1"/>
  <c r="G83" i="1"/>
  <c r="G82" i="1"/>
  <c r="G81" i="1"/>
  <c r="G80" i="1"/>
  <c r="G78" i="1"/>
  <c r="G76" i="1"/>
  <c r="G75" i="1"/>
  <c r="G74" i="1"/>
  <c r="G73" i="1"/>
  <c r="G72" i="1"/>
  <c r="G70" i="1"/>
  <c r="G69" i="1"/>
  <c r="G68" i="1"/>
  <c r="G67" i="1"/>
  <c r="G65" i="1"/>
  <c r="G64" i="1"/>
  <c r="G63" i="1"/>
  <c r="G62" i="1"/>
  <c r="G61" i="1"/>
  <c r="G60" i="1"/>
  <c r="G58" i="1"/>
  <c r="G56" i="1"/>
  <c r="G54" i="1"/>
  <c r="G53" i="1"/>
  <c r="G51" i="1"/>
  <c r="G49" i="1"/>
  <c r="G48" i="1"/>
  <c r="G46" i="1"/>
  <c r="G44" i="1"/>
  <c r="G43" i="1"/>
  <c r="G42" i="1"/>
  <c r="G41" i="1"/>
  <c r="G40" i="1"/>
  <c r="G38" i="1"/>
  <c r="G37" i="1"/>
  <c r="G35" i="1"/>
  <c r="G33" i="1"/>
  <c r="G32" i="1"/>
  <c r="G31" i="1"/>
  <c r="G30" i="1"/>
  <c r="G29" i="1"/>
  <c r="G27" i="1"/>
  <c r="G26" i="1"/>
  <c r="G25" i="1"/>
  <c r="G23" i="1"/>
  <c r="G22" i="1"/>
  <c r="G21" i="1"/>
  <c r="G20" i="1"/>
  <c r="G17" i="1"/>
  <c r="G16" i="1"/>
  <c r="G14" i="1"/>
  <c r="G13" i="1"/>
  <c r="G12" i="1"/>
  <c r="G11" i="1"/>
  <c r="G10" i="1"/>
  <c r="G9" i="1"/>
  <c r="I89" i="1" l="1"/>
  <c r="I88" i="1" s="1"/>
  <c r="I87" i="1"/>
  <c r="I86" i="1" s="1"/>
  <c r="I85" i="1"/>
  <c r="I84" i="1"/>
  <c r="I83" i="1"/>
  <c r="I82" i="1"/>
  <c r="I81" i="1"/>
  <c r="I80" i="1"/>
  <c r="I78" i="1"/>
  <c r="I77" i="1" s="1"/>
  <c r="I76" i="1"/>
  <c r="I75" i="1"/>
  <c r="I74" i="1"/>
  <c r="I73" i="1"/>
  <c r="I72" i="1"/>
  <c r="I70" i="1"/>
  <c r="I69" i="1"/>
  <c r="I68" i="1"/>
  <c r="I67" i="1"/>
  <c r="I65" i="1"/>
  <c r="I64" i="1"/>
  <c r="I63" i="1"/>
  <c r="I62" i="1"/>
  <c r="I61" i="1"/>
  <c r="I60" i="1"/>
  <c r="I58" i="1"/>
  <c r="I57" i="1" s="1"/>
  <c r="I56" i="1"/>
  <c r="I55" i="1" s="1"/>
  <c r="I54" i="1"/>
  <c r="I53" i="1"/>
  <c r="I51" i="1"/>
  <c r="I50" i="1" s="1"/>
  <c r="I49" i="1"/>
  <c r="I48" i="1"/>
  <c r="I46" i="1"/>
  <c r="I45" i="1" s="1"/>
  <c r="I44" i="1"/>
  <c r="I43" i="1"/>
  <c r="I42" i="1"/>
  <c r="I41" i="1"/>
  <c r="I40" i="1"/>
  <c r="I38" i="1"/>
  <c r="I37" i="1"/>
  <c r="I35" i="1"/>
  <c r="I34" i="1" s="1"/>
  <c r="I33" i="1"/>
  <c r="I32" i="1"/>
  <c r="I31" i="1"/>
  <c r="I30" i="1"/>
  <c r="I29" i="1"/>
  <c r="I27" i="1"/>
  <c r="I26" i="1"/>
  <c r="I25" i="1"/>
  <c r="I23" i="1"/>
  <c r="I22" i="1"/>
  <c r="I21" i="1"/>
  <c r="I20" i="1"/>
  <c r="I17" i="1"/>
  <c r="I16" i="1"/>
  <c r="I14" i="1"/>
  <c r="I13" i="1"/>
  <c r="I12" i="1"/>
  <c r="I11" i="1"/>
  <c r="I10" i="1"/>
  <c r="I9" i="1"/>
  <c r="I47" i="1" l="1"/>
  <c r="I52" i="1"/>
  <c r="I39" i="1"/>
  <c r="I15" i="1"/>
  <c r="I19" i="1"/>
  <c r="I71" i="1"/>
  <c r="I28" i="1"/>
  <c r="I36" i="1"/>
  <c r="I66" i="1"/>
  <c r="I24" i="1"/>
  <c r="I59" i="1"/>
  <c r="I79" i="1"/>
  <c r="I8" i="1"/>
  <c r="I18" i="1" l="1"/>
  <c r="I92" i="1" s="1"/>
  <c r="J88" i="1" l="1"/>
  <c r="J59" i="1"/>
  <c r="J45" i="1"/>
  <c r="J18" i="1"/>
  <c r="J86" i="1"/>
  <c r="J57" i="1"/>
  <c r="J39" i="1"/>
  <c r="J15" i="1"/>
  <c r="J79" i="1"/>
  <c r="J55" i="1"/>
  <c r="J36" i="1"/>
  <c r="J77" i="1"/>
  <c r="J52" i="1"/>
  <c r="J34" i="1"/>
  <c r="J71" i="1"/>
  <c r="J50" i="1"/>
  <c r="J24" i="1"/>
  <c r="J66" i="1"/>
  <c r="J47" i="1"/>
  <c r="J28" i="1"/>
  <c r="J8" i="1"/>
  <c r="J92" i="1" l="1"/>
</calcChain>
</file>

<file path=xl/sharedStrings.xml><?xml version="1.0" encoding="utf-8"?>
<sst xmlns="http://schemas.openxmlformats.org/spreadsheetml/2006/main" count="217" uniqueCount="162">
  <si>
    <t>Costo de Rubros del Modelo Tipología "A" - Viviendas Unifamiliares hasta 60,00 m² - CPAUCH</t>
  </si>
  <si>
    <t>TRABAJOS PRELIMINARES</t>
  </si>
  <si>
    <t>1.1</t>
  </si>
  <si>
    <t>Cartel de obra - Dim 1,00x1,00 m</t>
  </si>
  <si>
    <t>UNIDAD</t>
  </si>
  <si>
    <t>m2</t>
  </si>
  <si>
    <t>PRECIO UNITARIO ITEM</t>
  </si>
  <si>
    <t>PRECIO TOTAL RUBRO</t>
  </si>
  <si>
    <t>% DE INCIDENCIA</t>
  </si>
  <si>
    <t>1.2</t>
  </si>
  <si>
    <t>Cerco perimetral</t>
  </si>
  <si>
    <t>m</t>
  </si>
  <si>
    <t>1.3</t>
  </si>
  <si>
    <t>Limpieza y retiro de malezas</t>
  </si>
  <si>
    <t>1.4</t>
  </si>
  <si>
    <t xml:space="preserve">Nivelación de terreno </t>
  </si>
  <si>
    <t>1.5</t>
  </si>
  <si>
    <t>Construcción de Obrador</t>
  </si>
  <si>
    <t>1.6</t>
  </si>
  <si>
    <t>Replanteo de Obra</t>
  </si>
  <si>
    <t>MOVIMIENTO DE SUELO</t>
  </si>
  <si>
    <t>2.1</t>
  </si>
  <si>
    <t>Excavación para platea de H°A°</t>
  </si>
  <si>
    <t>m3</t>
  </si>
  <si>
    <t>2.2</t>
  </si>
  <si>
    <t>Excavación para Cámara Séptica y Pozo Abs.</t>
  </si>
  <si>
    <t>ESTRUCTURA RESISTENTE</t>
  </si>
  <si>
    <t>3.1</t>
  </si>
  <si>
    <t>ESTRUCTURA DE HORMIGÓN ARMADO</t>
  </si>
  <si>
    <t>3.1.1</t>
  </si>
  <si>
    <t>H°A° para platea de fondación esp=0,12 mts.</t>
  </si>
  <si>
    <t>3.1.2</t>
  </si>
  <si>
    <t>H°A° para refuerzo perimetral de platea de 0,20x0,20 mts.</t>
  </si>
  <si>
    <t>3.1.3</t>
  </si>
  <si>
    <t>H°A° para encadenado superior perimetral de 0,20x0,20 mts.</t>
  </si>
  <si>
    <t>3.1.4</t>
  </si>
  <si>
    <t>H°A° para losa de tanque de esp. = 0,10 mts.</t>
  </si>
  <si>
    <t>3.2</t>
  </si>
  <si>
    <t>ESTRUCTURA METÁLICA</t>
  </si>
  <si>
    <t>3.2.1</t>
  </si>
  <si>
    <t>Correas de perfil "C" 80x40x15x2 mm - PG "C"</t>
  </si>
  <si>
    <t>3.2.2</t>
  </si>
  <si>
    <t>Correas de perfil "U" 100x50x15 mm - PG "U"</t>
  </si>
  <si>
    <t>3.2.3</t>
  </si>
  <si>
    <t>Mensulas de perfil "U" 100x50x15 mm - M1</t>
  </si>
  <si>
    <t>MAMPOSTERÍA</t>
  </si>
  <si>
    <t>4.1</t>
  </si>
  <si>
    <t>Mamposteria de ladrillo macizo común de 15 cm</t>
  </si>
  <si>
    <t>4.2</t>
  </si>
  <si>
    <t>Mamposteria de ladrillo macizo común de 20 cm</t>
  </si>
  <si>
    <t>4.3</t>
  </si>
  <si>
    <t>Mamposteria de ladrillo macizo común de 15 cm a serdinel</t>
  </si>
  <si>
    <t>4.4</t>
  </si>
  <si>
    <t>Refuerzo de mampostería en antepecho 2 Fe Ø 6 mm</t>
  </si>
  <si>
    <t>4.5</t>
  </si>
  <si>
    <t>Refuerzo de mampostería en dintel 2 Fe Ø 8 mm</t>
  </si>
  <si>
    <t>CAPA AISLADORA</t>
  </si>
  <si>
    <t>5.1</t>
  </si>
  <si>
    <t>Doblemente sellada tipo cajón esp=2cm</t>
  </si>
  <si>
    <t>CUBIERTAS</t>
  </si>
  <si>
    <t>6.1</t>
  </si>
  <si>
    <t>Cubierta de chapa galv. N° 24 trapezoidal</t>
  </si>
  <si>
    <t>6.2</t>
  </si>
  <si>
    <t>Aislación de lana de vidrio de esp=35 mm</t>
  </si>
  <si>
    <t>REVOQUES</t>
  </si>
  <si>
    <t>7.1</t>
  </si>
  <si>
    <t>Revoque exterior completo - azotado, jaharro, enlucido</t>
  </si>
  <si>
    <t>7.2</t>
  </si>
  <si>
    <t>Revoque interior imp. completo - azotado, jaharro, enlucido</t>
  </si>
  <si>
    <t>7.3</t>
  </si>
  <si>
    <t>Revoque interior completo - jaharro, enlucido</t>
  </si>
  <si>
    <t>7.4</t>
  </si>
  <si>
    <t>Revoque interior bajo revestimientos</t>
  </si>
  <si>
    <t>7.5</t>
  </si>
  <si>
    <t>Tomado de juntas de ladrillos a la vista</t>
  </si>
  <si>
    <t>CIELORRASOS</t>
  </si>
  <si>
    <t>8.1</t>
  </si>
  <si>
    <t>Cielorraso desmontable de placas de yeso 60x60 cm</t>
  </si>
  <si>
    <t>CONTRAPISOS</t>
  </si>
  <si>
    <t>9.1</t>
  </si>
  <si>
    <t>Contrapiso sobre losa de platea esp= 6 cm</t>
  </si>
  <si>
    <t>9.2</t>
  </si>
  <si>
    <t>Contrapiso sobre terreno natural esp= 12 cm</t>
  </si>
  <si>
    <t>CARPETAS</t>
  </si>
  <si>
    <t>10.1</t>
  </si>
  <si>
    <t>Carpeta de cemento de nivelación esp. = 2,50 cm</t>
  </si>
  <si>
    <t>PISOS</t>
  </si>
  <si>
    <t>11.1</t>
  </si>
  <si>
    <t>Piso de baldosas ceramicas esmaltada de 30x30 cm</t>
  </si>
  <si>
    <t>11.2</t>
  </si>
  <si>
    <t>Piso de cemento rodillado</t>
  </si>
  <si>
    <t>ZOCALOS</t>
  </si>
  <si>
    <t>12.1</t>
  </si>
  <si>
    <t>Zócalo de baldosas ceramicas esmaltada de 10x30 cm</t>
  </si>
  <si>
    <t>REVESTIMINETOS</t>
  </si>
  <si>
    <t>13.1</t>
  </si>
  <si>
    <t>Revestimiento de baldosas ceramicas esmaltada de 20x20 cm</t>
  </si>
  <si>
    <t>CARPINTERIAS</t>
  </si>
  <si>
    <t>14.1</t>
  </si>
  <si>
    <t>Puerta P1 - marco y hoja de madera semidura</t>
  </si>
  <si>
    <t>un</t>
  </si>
  <si>
    <t>14.2</t>
  </si>
  <si>
    <t>Puerta P2 - de marco chapa y hoja placa</t>
  </si>
  <si>
    <t>14.3</t>
  </si>
  <si>
    <t>Ventana V1 - marco y hoja de madera semidura</t>
  </si>
  <si>
    <t>14.4</t>
  </si>
  <si>
    <t>Ventana V2 - marco y hoja de madera semidura</t>
  </si>
  <si>
    <t>14.5</t>
  </si>
  <si>
    <t>Ventana V3 - marco y hoja de madera semidura</t>
  </si>
  <si>
    <t>14.6</t>
  </si>
  <si>
    <t>Reja R1 - marco perfil metalico y hoja malla electrosoldado</t>
  </si>
  <si>
    <t>INSTALACIONES ELECTRICAS</t>
  </si>
  <si>
    <t>15.1</t>
  </si>
  <si>
    <t>Instalación Pre-Revoque - Tablero, cañerías y cajas</t>
  </si>
  <si>
    <t>gbal.</t>
  </si>
  <si>
    <t>15.2</t>
  </si>
  <si>
    <t>Instalación Post-Revoque - Diferenciales, cables y módulos</t>
  </si>
  <si>
    <t>15.3</t>
  </si>
  <si>
    <t>Artefactos de iluminación</t>
  </si>
  <si>
    <t>15.4</t>
  </si>
  <si>
    <t>Pilar reglamentario para acometida monofásica</t>
  </si>
  <si>
    <t>INSTALACIONES SANITARIAS</t>
  </si>
  <si>
    <t>16.1</t>
  </si>
  <si>
    <t>Desagues cloacales - cañerías</t>
  </si>
  <si>
    <t>16.2</t>
  </si>
  <si>
    <t>Agua fría y caliente - cañerías</t>
  </si>
  <si>
    <t>16.3</t>
  </si>
  <si>
    <t>Artefactos, accesorios, griferías y termotanque</t>
  </si>
  <si>
    <t>16.4</t>
  </si>
  <si>
    <t>Cámara de inspección, cámara séptica y pozo negro</t>
  </si>
  <si>
    <t>gbal</t>
  </si>
  <si>
    <t>16.5</t>
  </si>
  <si>
    <t>Desagues pluviales, cámaras y cañería</t>
  </si>
  <si>
    <t>INSTALACIONES DE GAS</t>
  </si>
  <si>
    <t>17.1</t>
  </si>
  <si>
    <t>Cañería y accesorios epoxi</t>
  </si>
  <si>
    <t>PINTURAS</t>
  </si>
  <si>
    <t>18.1</t>
  </si>
  <si>
    <t>Pintura al látex para exterior</t>
  </si>
  <si>
    <t>18.2</t>
  </si>
  <si>
    <t>Pintura al látex para interior</t>
  </si>
  <si>
    <t>18.3</t>
  </si>
  <si>
    <t>Pintura al látex para cielorraso</t>
  </si>
  <si>
    <t>18.4</t>
  </si>
  <si>
    <t>Pintura impermeabilizante para ladrillo visto</t>
  </si>
  <si>
    <t>18.5</t>
  </si>
  <si>
    <t>Pintura impregnante para madera- Caoba</t>
  </si>
  <si>
    <t>18.6</t>
  </si>
  <si>
    <t>Pintura esmalte sintético</t>
  </si>
  <si>
    <t>MARMOLERIA</t>
  </si>
  <si>
    <t>19.1</t>
  </si>
  <si>
    <t>Mesada de granito gris mara esp=2,50 cm</t>
  </si>
  <si>
    <t>VARIOS</t>
  </si>
  <si>
    <t xml:space="preserve">Mueble bajo mesada y alacena de MDF de 1,40 mts </t>
  </si>
  <si>
    <t>PLANILLA DE MODELO PRESUPUESTO DE OBRA POR RUBRO - COSTO-COSTO</t>
  </si>
  <si>
    <t>COSTO-COSTO SIN IVA SEGÚN CANTIDADES DE TIPOLOGIA A PRESUPUESTAR</t>
  </si>
  <si>
    <t>Nº</t>
  </si>
  <si>
    <t>RUBRO</t>
  </si>
  <si>
    <t>MATERIAL</t>
  </si>
  <si>
    <t>MANO DE OBRA</t>
  </si>
  <si>
    <t>CANTIDAD</t>
  </si>
  <si>
    <t>VIGENCIA DEL 1 DE MARZO DE 2026 AL 31 DE MAYO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</si>
</sst>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43" formatCode="_-* #,##0.00_-;\-* #,##0.00_-;_-* &quot;-&quot;??_-;_-@_-"/>
  </numFmts>
  <fonts count="10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3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E699"/>
        <bgColor rgb="FF000000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 applyAlignment="1">
      <alignment horizontal="centerContinuous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Continuous" vertical="center"/>
    </xf>
    <xf numFmtId="0" fontId="2" fillId="2" borderId="2" xfId="0" applyFont="1" applyFill="1" applyBorder="1" applyAlignment="1">
      <alignment horizontal="center" vertical="center"/>
    </xf>
    <xf numFmtId="44" fontId="0" fillId="0" borderId="1" xfId="2" applyFont="1" applyBorder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4" fontId="2" fillId="2" borderId="1" xfId="0" applyNumberFormat="1" applyFont="1" applyFill="1" applyBorder="1" applyAlignment="1">
      <alignment vertical="center"/>
    </xf>
    <xf numFmtId="10" fontId="2" fillId="2" borderId="1" xfId="3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4" fontId="0" fillId="0" borderId="5" xfId="2" applyFont="1" applyBorder="1" applyAlignment="1">
      <alignment vertical="center"/>
    </xf>
    <xf numFmtId="44" fontId="0" fillId="0" borderId="0" xfId="2" applyFont="1" applyAlignment="1">
      <alignment vertical="center"/>
    </xf>
    <xf numFmtId="44" fontId="2" fillId="0" borderId="8" xfId="2" applyFont="1" applyBorder="1" applyAlignment="1">
      <alignment vertical="center"/>
    </xf>
    <xf numFmtId="44" fontId="2" fillId="0" borderId="9" xfId="2" applyFont="1" applyBorder="1" applyAlignment="1">
      <alignment vertical="center"/>
    </xf>
    <xf numFmtId="0" fontId="0" fillId="0" borderId="10" xfId="0" applyBorder="1" applyAlignment="1">
      <alignment vertical="center"/>
    </xf>
    <xf numFmtId="43" fontId="2" fillId="2" borderId="2" xfId="1" applyFont="1" applyFill="1" applyBorder="1" applyAlignment="1">
      <alignment vertical="center"/>
    </xf>
    <xf numFmtId="0" fontId="4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3" fontId="7" fillId="5" borderId="3" xfId="1" applyFont="1" applyFill="1" applyBorder="1" applyAlignment="1" applyProtection="1">
      <alignment vertical="center"/>
      <protection locked="0"/>
    </xf>
    <xf numFmtId="43" fontId="0" fillId="5" borderId="3" xfId="1" applyFont="1" applyFill="1" applyBorder="1" applyAlignment="1" applyProtection="1">
      <alignment vertical="center"/>
      <protection locked="0"/>
    </xf>
    <xf numFmtId="10" fontId="2" fillId="0" borderId="12" xfId="3" applyNumberFormat="1" applyFont="1" applyBorder="1" applyAlignment="1">
      <alignment vertical="center"/>
    </xf>
    <xf numFmtId="44" fontId="2" fillId="0" borderId="11" xfId="2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85BB5965-5532-4FB0-B385-82D45782BAE0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3" name="Text Box 4">
          <a:extLst>
            <a:ext uri="{FF2B5EF4-FFF2-40B4-BE49-F238E27FC236}">
              <a16:creationId xmlns:a16="http://schemas.microsoft.com/office/drawing/2014/main" id="{6E0776ED-B80D-4CC8-8BB5-A4ECA255ACB8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209CCA5D-0379-4B0B-AD6D-2C32D12C602A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761D6115-82A3-4151-A620-6DBC78A5F389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6" name="Text Box 10">
          <a:extLst>
            <a:ext uri="{FF2B5EF4-FFF2-40B4-BE49-F238E27FC236}">
              <a16:creationId xmlns:a16="http://schemas.microsoft.com/office/drawing/2014/main" id="{2D90C512-E1A7-4BEC-85B0-15BE358ED770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7" name="Text Box 12">
          <a:extLst>
            <a:ext uri="{FF2B5EF4-FFF2-40B4-BE49-F238E27FC236}">
              <a16:creationId xmlns:a16="http://schemas.microsoft.com/office/drawing/2014/main" id="{8CEF359F-C07C-4009-82E3-83731292BA2D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8" name="Text Box 14">
          <a:extLst>
            <a:ext uri="{FF2B5EF4-FFF2-40B4-BE49-F238E27FC236}">
              <a16:creationId xmlns:a16="http://schemas.microsoft.com/office/drawing/2014/main" id="{D78B5890-C5CC-4056-AE0A-E7F4ECE6C675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9" name="Text Box 16">
          <a:extLst>
            <a:ext uri="{FF2B5EF4-FFF2-40B4-BE49-F238E27FC236}">
              <a16:creationId xmlns:a16="http://schemas.microsoft.com/office/drawing/2014/main" id="{0A1BB164-0E6D-4F59-84BB-252971A7839E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0" name="Text Box 18">
          <a:extLst>
            <a:ext uri="{FF2B5EF4-FFF2-40B4-BE49-F238E27FC236}">
              <a16:creationId xmlns:a16="http://schemas.microsoft.com/office/drawing/2014/main" id="{1FD4226A-DBD2-4C55-8323-34DA14E7548F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1" name="Text Box 20">
          <a:extLst>
            <a:ext uri="{FF2B5EF4-FFF2-40B4-BE49-F238E27FC236}">
              <a16:creationId xmlns:a16="http://schemas.microsoft.com/office/drawing/2014/main" id="{63F2F65F-F2AA-4F99-8883-3922388E4A74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221F8F20-B5E4-4195-B512-BBFC1239309F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3" name="Text Box 4">
          <a:extLst>
            <a:ext uri="{FF2B5EF4-FFF2-40B4-BE49-F238E27FC236}">
              <a16:creationId xmlns:a16="http://schemas.microsoft.com/office/drawing/2014/main" id="{DCEBFB85-6A02-4B6C-B92C-E98283B2402F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CBDB3AE6-54A5-4190-A51A-53F457425711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5" name="Text Box 8">
          <a:extLst>
            <a:ext uri="{FF2B5EF4-FFF2-40B4-BE49-F238E27FC236}">
              <a16:creationId xmlns:a16="http://schemas.microsoft.com/office/drawing/2014/main" id="{23372B71-9193-4CD8-B574-BF8B165F5088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6" name="Text Box 10">
          <a:extLst>
            <a:ext uri="{FF2B5EF4-FFF2-40B4-BE49-F238E27FC236}">
              <a16:creationId xmlns:a16="http://schemas.microsoft.com/office/drawing/2014/main" id="{81909F4A-D3E1-4928-B6D0-6BFC0EAF9DD0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7" name="Text Box 12">
          <a:extLst>
            <a:ext uri="{FF2B5EF4-FFF2-40B4-BE49-F238E27FC236}">
              <a16:creationId xmlns:a16="http://schemas.microsoft.com/office/drawing/2014/main" id="{A8FCC17F-C02F-4458-AE9A-9C119C70990C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8" name="Text Box 14">
          <a:extLst>
            <a:ext uri="{FF2B5EF4-FFF2-40B4-BE49-F238E27FC236}">
              <a16:creationId xmlns:a16="http://schemas.microsoft.com/office/drawing/2014/main" id="{DE98D9EC-57A3-4B7C-A231-B5AD187E6A52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19" name="Text Box 16">
          <a:extLst>
            <a:ext uri="{FF2B5EF4-FFF2-40B4-BE49-F238E27FC236}">
              <a16:creationId xmlns:a16="http://schemas.microsoft.com/office/drawing/2014/main" id="{7382F2B6-EB4A-42FE-A57B-F88631639D28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20" name="Text Box 18">
          <a:extLst>
            <a:ext uri="{FF2B5EF4-FFF2-40B4-BE49-F238E27FC236}">
              <a16:creationId xmlns:a16="http://schemas.microsoft.com/office/drawing/2014/main" id="{11D49DAC-6C1F-4265-AA71-1C543BB81945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2034540</xdr:colOff>
      <xdr:row>76</xdr:row>
      <xdr:rowOff>60960</xdr:rowOff>
    </xdr:from>
    <xdr:to>
      <xdr:col>2</xdr:col>
      <xdr:colOff>2136140</xdr:colOff>
      <xdr:row>77</xdr:row>
      <xdr:rowOff>93345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18EE3F81-FD4F-4708-9A69-A1E60CCF3F63}"/>
            </a:ext>
          </a:extLst>
        </xdr:cNvPr>
        <xdr:cNvSpPr txBox="1">
          <a:spLocks noChangeArrowheads="1"/>
        </xdr:cNvSpPr>
      </xdr:nvSpPr>
      <xdr:spPr bwMode="auto">
        <a:xfrm>
          <a:off x="2659380" y="15415260"/>
          <a:ext cx="101600" cy="200025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/>
        <a:lstStyle/>
        <a:p>
          <a:endParaRPr lang="es-AR"/>
        </a:p>
      </xdr:txBody>
    </xdr:sp>
    <xdr:clientData/>
  </xdr:twoCellAnchor>
  <xdr:twoCellAnchor editAs="oneCell">
    <xdr:from>
      <xdr:col>2</xdr:col>
      <xdr:colOff>1733550</xdr:colOff>
      <xdr:row>0</xdr:row>
      <xdr:rowOff>9525</xdr:rowOff>
    </xdr:from>
    <xdr:to>
      <xdr:col>7</xdr:col>
      <xdr:colOff>394595</xdr:colOff>
      <xdr:row>0</xdr:row>
      <xdr:rowOff>563067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FAC025E-40D0-4CC3-A340-58292FE6B3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90" t="31456" r="10159" b="28332"/>
        <a:stretch>
          <a:fillRect/>
        </a:stretch>
      </xdr:blipFill>
      <xdr:spPr>
        <a:xfrm>
          <a:off x="2343150" y="9525"/>
          <a:ext cx="5280920" cy="5535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D795F-AB4E-4D7E-9F2B-7608340AD17A}">
  <dimension ref="A1:J93"/>
  <sheetViews>
    <sheetView tabSelected="1" workbookViewId="0">
      <selection activeCell="G10" sqref="G10"/>
    </sheetView>
  </sheetViews>
  <sheetFormatPr baseColWidth="10" defaultColWidth="11.5703125" defaultRowHeight="12.75" x14ac:dyDescent="0.2"/>
  <cols>
    <col min="1" max="1" width="5.42578125" style="4" customWidth="1"/>
    <col min="2" max="2" width="3.7109375" style="4" customWidth="1"/>
    <col min="3" max="3" width="47.140625" style="4" customWidth="1"/>
    <col min="4" max="4" width="8" style="4" customWidth="1"/>
    <col min="5" max="8" width="14.7109375" style="4" customWidth="1"/>
    <col min="9" max="9" width="18.7109375" style="4" customWidth="1"/>
    <col min="10" max="10" width="11.28515625" style="4" customWidth="1"/>
    <col min="11" max="16384" width="11.5703125" style="4"/>
  </cols>
  <sheetData>
    <row r="1" spans="1:10" ht="49.9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</row>
    <row r="2" spans="1:10" ht="19.899999999999999" customHeight="1" x14ac:dyDescent="0.2">
      <c r="A2" s="35" t="s">
        <v>154</v>
      </c>
      <c r="B2" s="1"/>
      <c r="C2" s="1"/>
      <c r="D2" s="11"/>
      <c r="E2" s="11"/>
      <c r="F2" s="11"/>
      <c r="G2" s="11"/>
      <c r="H2" s="11"/>
      <c r="I2" s="11"/>
      <c r="J2" s="11"/>
    </row>
    <row r="3" spans="1:10" ht="15" customHeight="1" x14ac:dyDescent="0.2">
      <c r="A3" s="36" t="s">
        <v>0</v>
      </c>
      <c r="B3" s="1"/>
      <c r="C3" s="1"/>
      <c r="D3" s="11"/>
      <c r="E3" s="11"/>
      <c r="F3" s="11"/>
      <c r="G3" s="11"/>
      <c r="H3" s="11"/>
      <c r="I3" s="11"/>
      <c r="J3" s="11"/>
    </row>
    <row r="4" spans="1:10" ht="15" customHeight="1" x14ac:dyDescent="0.2">
      <c r="A4" s="42" t="s">
        <v>161</v>
      </c>
      <c r="B4" s="41"/>
      <c r="C4" s="2"/>
      <c r="D4" s="5"/>
      <c r="I4" s="14"/>
      <c r="J4" s="15"/>
    </row>
    <row r="5" spans="1:10" x14ac:dyDescent="0.2">
      <c r="A5" s="3"/>
      <c r="D5" s="5"/>
    </row>
    <row r="6" spans="1:10" ht="25.5" x14ac:dyDescent="0.2">
      <c r="A6" s="37" t="s">
        <v>156</v>
      </c>
      <c r="B6" s="48" t="s">
        <v>157</v>
      </c>
      <c r="C6" s="49"/>
      <c r="D6" s="38" t="s">
        <v>4</v>
      </c>
      <c r="E6" s="38" t="s">
        <v>158</v>
      </c>
      <c r="F6" s="38" t="s">
        <v>159</v>
      </c>
      <c r="G6" s="39" t="s">
        <v>6</v>
      </c>
      <c r="H6" s="39" t="s">
        <v>160</v>
      </c>
      <c r="I6" s="38" t="s">
        <v>7</v>
      </c>
      <c r="J6" s="40" t="s">
        <v>8</v>
      </c>
    </row>
    <row r="7" spans="1:10" x14ac:dyDescent="0.2">
      <c r="A7" s="5"/>
      <c r="D7" s="5"/>
    </row>
    <row r="8" spans="1:10" x14ac:dyDescent="0.2">
      <c r="A8" s="6">
        <v>1</v>
      </c>
      <c r="B8" s="7" t="s">
        <v>1</v>
      </c>
      <c r="C8" s="7"/>
      <c r="D8" s="12"/>
      <c r="E8" s="7"/>
      <c r="F8" s="7"/>
      <c r="G8" s="7"/>
      <c r="H8" s="7"/>
      <c r="I8" s="16">
        <f>SUM(I9:I14)</f>
        <v>0</v>
      </c>
      <c r="J8" s="17" t="str">
        <f>IFERROR(I8/$I$92,"")</f>
        <v/>
      </c>
    </row>
    <row r="9" spans="1:10" x14ac:dyDescent="0.2">
      <c r="A9" s="8" t="s">
        <v>2</v>
      </c>
      <c r="B9" s="9" t="s">
        <v>3</v>
      </c>
      <c r="C9" s="10"/>
      <c r="D9" s="8" t="s">
        <v>5</v>
      </c>
      <c r="E9" s="13">
        <v>53600.36253140495</v>
      </c>
      <c r="F9" s="13">
        <v>25849.708149450664</v>
      </c>
      <c r="G9" s="13">
        <f>E9+F9</f>
        <v>79450.070680855613</v>
      </c>
      <c r="H9" s="43"/>
      <c r="I9" s="13">
        <f>G9*H9</f>
        <v>0</v>
      </c>
      <c r="J9" s="18"/>
    </row>
    <row r="10" spans="1:10" x14ac:dyDescent="0.2">
      <c r="A10" s="8" t="s">
        <v>9</v>
      </c>
      <c r="B10" s="9" t="s">
        <v>10</v>
      </c>
      <c r="C10" s="10"/>
      <c r="D10" s="8" t="s">
        <v>11</v>
      </c>
      <c r="E10" s="13">
        <v>6312.345326997246</v>
      </c>
      <c r="F10" s="13">
        <v>3673.3202402442134</v>
      </c>
      <c r="G10" s="13">
        <f t="shared" ref="G10:G14" si="0">E10+F10</f>
        <v>9985.6655672414599</v>
      </c>
      <c r="H10" s="43"/>
      <c r="I10" s="13">
        <f t="shared" ref="I10:I14" si="1">G10*H10</f>
        <v>0</v>
      </c>
      <c r="J10" s="18"/>
    </row>
    <row r="11" spans="1:10" x14ac:dyDescent="0.2">
      <c r="A11" s="8" t="s">
        <v>12</v>
      </c>
      <c r="B11" s="9" t="s">
        <v>13</v>
      </c>
      <c r="C11" s="10"/>
      <c r="D11" s="8" t="s">
        <v>5</v>
      </c>
      <c r="E11" s="13">
        <v>1250</v>
      </c>
      <c r="F11" s="13">
        <v>1267.2073774760888</v>
      </c>
      <c r="G11" s="13">
        <f t="shared" si="0"/>
        <v>2517.2073774760888</v>
      </c>
      <c r="H11" s="43"/>
      <c r="I11" s="13">
        <f t="shared" si="1"/>
        <v>0</v>
      </c>
      <c r="J11" s="18"/>
    </row>
    <row r="12" spans="1:10" x14ac:dyDescent="0.2">
      <c r="A12" s="8" t="s">
        <v>14</v>
      </c>
      <c r="B12" s="9" t="s">
        <v>15</v>
      </c>
      <c r="C12" s="10"/>
      <c r="D12" s="8" t="s">
        <v>5</v>
      </c>
      <c r="E12" s="13">
        <v>2164.7714999999998</v>
      </c>
      <c r="F12" s="13">
        <v>4169.2478411465709</v>
      </c>
      <c r="G12" s="13">
        <f t="shared" si="0"/>
        <v>6334.0193411465707</v>
      </c>
      <c r="H12" s="43"/>
      <c r="I12" s="13">
        <f t="shared" si="1"/>
        <v>0</v>
      </c>
      <c r="J12" s="18"/>
    </row>
    <row r="13" spans="1:10" x14ac:dyDescent="0.2">
      <c r="A13" s="8" t="s">
        <v>16</v>
      </c>
      <c r="B13" s="9" t="s">
        <v>17</v>
      </c>
      <c r="C13" s="10"/>
      <c r="D13" s="8" t="s">
        <v>5</v>
      </c>
      <c r="E13" s="13">
        <v>125639.39087798854</v>
      </c>
      <c r="F13" s="13">
        <v>21499.585070822843</v>
      </c>
      <c r="G13" s="13">
        <f t="shared" si="0"/>
        <v>147138.97594881139</v>
      </c>
      <c r="H13" s="43"/>
      <c r="I13" s="13">
        <f t="shared" si="1"/>
        <v>0</v>
      </c>
      <c r="J13" s="18"/>
    </row>
    <row r="14" spans="1:10" x14ac:dyDescent="0.2">
      <c r="A14" s="8" t="s">
        <v>18</v>
      </c>
      <c r="B14" s="9" t="s">
        <v>19</v>
      </c>
      <c r="C14" s="10"/>
      <c r="D14" s="8" t="s">
        <v>5</v>
      </c>
      <c r="E14" s="13">
        <v>5131.635267673757</v>
      </c>
      <c r="F14" s="13">
        <v>3250.9177810855172</v>
      </c>
      <c r="G14" s="13">
        <f t="shared" si="0"/>
        <v>8382.5530487592732</v>
      </c>
      <c r="H14" s="43"/>
      <c r="I14" s="13">
        <f t="shared" si="1"/>
        <v>0</v>
      </c>
      <c r="J14" s="18"/>
    </row>
    <row r="15" spans="1:10" x14ac:dyDescent="0.2">
      <c r="A15" s="6">
        <v>2</v>
      </c>
      <c r="B15" s="7" t="s">
        <v>20</v>
      </c>
      <c r="C15" s="7"/>
      <c r="D15" s="12"/>
      <c r="E15" s="7"/>
      <c r="F15" s="7"/>
      <c r="G15" s="7"/>
      <c r="H15" s="34"/>
      <c r="I15" s="16">
        <f>SUM(I16:I17)</f>
        <v>0</v>
      </c>
      <c r="J15" s="17" t="str">
        <f>IFERROR(I15/$I$92,"")</f>
        <v/>
      </c>
    </row>
    <row r="16" spans="1:10" x14ac:dyDescent="0.2">
      <c r="A16" s="8" t="s">
        <v>21</v>
      </c>
      <c r="B16" s="9" t="s">
        <v>22</v>
      </c>
      <c r="C16" s="10"/>
      <c r="D16" s="8" t="s">
        <v>23</v>
      </c>
      <c r="E16" s="13">
        <v>13342.575000000001</v>
      </c>
      <c r="F16" s="13">
        <v>29439.870248924686</v>
      </c>
      <c r="G16" s="13">
        <f t="shared" ref="G16:G17" si="2">E16+F16</f>
        <v>42782.445248924691</v>
      </c>
      <c r="H16" s="44"/>
      <c r="I16" s="13">
        <f t="shared" ref="I16:I17" si="3">G16*H16</f>
        <v>0</v>
      </c>
      <c r="J16" s="18"/>
    </row>
    <row r="17" spans="1:10" x14ac:dyDescent="0.2">
      <c r="A17" s="8" t="s">
        <v>24</v>
      </c>
      <c r="B17" s="9" t="s">
        <v>25</v>
      </c>
      <c r="C17" s="10"/>
      <c r="D17" s="8" t="s">
        <v>23</v>
      </c>
      <c r="E17" s="13">
        <v>0</v>
      </c>
      <c r="F17" s="13">
        <v>68227.371349781082</v>
      </c>
      <c r="G17" s="13">
        <f t="shared" si="2"/>
        <v>68227.371349781082</v>
      </c>
      <c r="H17" s="44"/>
      <c r="I17" s="13">
        <f t="shared" si="3"/>
        <v>0</v>
      </c>
      <c r="J17" s="18"/>
    </row>
    <row r="18" spans="1:10" x14ac:dyDescent="0.2">
      <c r="A18" s="6">
        <v>3</v>
      </c>
      <c r="B18" s="7" t="s">
        <v>26</v>
      </c>
      <c r="C18" s="7"/>
      <c r="D18" s="12"/>
      <c r="E18" s="7"/>
      <c r="F18" s="7"/>
      <c r="G18" s="7"/>
      <c r="H18" s="34"/>
      <c r="I18" s="16">
        <f>I19+I24</f>
        <v>0</v>
      </c>
      <c r="J18" s="17" t="str">
        <f>IFERROR(I18/$I$92,"")</f>
        <v/>
      </c>
    </row>
    <row r="19" spans="1:10" x14ac:dyDescent="0.2">
      <c r="A19" s="6" t="s">
        <v>27</v>
      </c>
      <c r="B19" s="7" t="s">
        <v>28</v>
      </c>
      <c r="C19" s="7"/>
      <c r="D19" s="12"/>
      <c r="E19" s="7"/>
      <c r="F19" s="7"/>
      <c r="G19" s="7"/>
      <c r="H19" s="34"/>
      <c r="I19" s="16">
        <f>SUM(I20:I23)</f>
        <v>0</v>
      </c>
      <c r="J19" s="19"/>
    </row>
    <row r="20" spans="1:10" x14ac:dyDescent="0.2">
      <c r="A20" s="8" t="s">
        <v>29</v>
      </c>
      <c r="B20" s="9" t="s">
        <v>30</v>
      </c>
      <c r="C20" s="10"/>
      <c r="D20" s="8" t="s">
        <v>23</v>
      </c>
      <c r="E20" s="13">
        <v>258150.82706020336</v>
      </c>
      <c r="F20" s="13">
        <v>137342.91809436376</v>
      </c>
      <c r="G20" s="13">
        <f t="shared" ref="G20:G23" si="4">E20+F20</f>
        <v>395493.74515456712</v>
      </c>
      <c r="H20" s="44"/>
      <c r="I20" s="13">
        <f t="shared" ref="I20:I23" si="5">G20*H20</f>
        <v>0</v>
      </c>
      <c r="J20" s="18"/>
    </row>
    <row r="21" spans="1:10" x14ac:dyDescent="0.2">
      <c r="A21" s="8" t="s">
        <v>31</v>
      </c>
      <c r="B21" s="9" t="s">
        <v>32</v>
      </c>
      <c r="C21" s="10"/>
      <c r="D21" s="8" t="s">
        <v>23</v>
      </c>
      <c r="E21" s="13">
        <v>454101.05427636369</v>
      </c>
      <c r="F21" s="13">
        <v>300289.81805425009</v>
      </c>
      <c r="G21" s="13">
        <f t="shared" si="4"/>
        <v>754390.87233061378</v>
      </c>
      <c r="H21" s="44"/>
      <c r="I21" s="13">
        <f t="shared" si="5"/>
        <v>0</v>
      </c>
      <c r="J21" s="18"/>
    </row>
    <row r="22" spans="1:10" x14ac:dyDescent="0.2">
      <c r="A22" s="8" t="s">
        <v>33</v>
      </c>
      <c r="B22" s="9" t="s">
        <v>34</v>
      </c>
      <c r="C22" s="10"/>
      <c r="D22" s="8" t="s">
        <v>23</v>
      </c>
      <c r="E22" s="13">
        <v>509148.04448220273</v>
      </c>
      <c r="F22" s="13">
        <v>483413.64257124061</v>
      </c>
      <c r="G22" s="13">
        <f t="shared" si="4"/>
        <v>992561.6870534434</v>
      </c>
      <c r="H22" s="44"/>
      <c r="I22" s="13">
        <f t="shared" si="5"/>
        <v>0</v>
      </c>
      <c r="J22" s="18"/>
    </row>
    <row r="23" spans="1:10" x14ac:dyDescent="0.2">
      <c r="A23" s="8" t="s">
        <v>35</v>
      </c>
      <c r="B23" s="9" t="s">
        <v>36</v>
      </c>
      <c r="C23" s="10"/>
      <c r="D23" s="8" t="s">
        <v>23</v>
      </c>
      <c r="E23" s="13">
        <v>610295.81312990177</v>
      </c>
      <c r="F23" s="13">
        <v>225772.66971140634</v>
      </c>
      <c r="G23" s="13">
        <f t="shared" si="4"/>
        <v>836068.48284130811</v>
      </c>
      <c r="H23" s="44"/>
      <c r="I23" s="13">
        <f t="shared" si="5"/>
        <v>0</v>
      </c>
      <c r="J23" s="18"/>
    </row>
    <row r="24" spans="1:10" x14ac:dyDescent="0.2">
      <c r="A24" s="6" t="s">
        <v>37</v>
      </c>
      <c r="B24" s="7" t="s">
        <v>38</v>
      </c>
      <c r="C24" s="7"/>
      <c r="D24" s="12"/>
      <c r="E24" s="7"/>
      <c r="F24" s="7"/>
      <c r="G24" s="7"/>
      <c r="H24" s="34"/>
      <c r="I24" s="16">
        <f>SUM(I25:I27)</f>
        <v>0</v>
      </c>
      <c r="J24" s="17" t="str">
        <f>IFERROR(I24/$I$92,"")</f>
        <v/>
      </c>
    </row>
    <row r="25" spans="1:10" x14ac:dyDescent="0.2">
      <c r="A25" s="8" t="s">
        <v>39</v>
      </c>
      <c r="B25" s="9" t="s">
        <v>40</v>
      </c>
      <c r="C25" s="10"/>
      <c r="D25" s="8" t="s">
        <v>11</v>
      </c>
      <c r="E25" s="13">
        <v>11064.798925000001</v>
      </c>
      <c r="F25" s="13">
        <v>18366.601201221067</v>
      </c>
      <c r="G25" s="13">
        <f t="shared" ref="G25:G27" si="6">E25+F25</f>
        <v>29431.400126221066</v>
      </c>
      <c r="H25" s="44"/>
      <c r="I25" s="13">
        <f t="shared" ref="I25:I27" si="7">G25*H25</f>
        <v>0</v>
      </c>
      <c r="J25" s="18"/>
    </row>
    <row r="26" spans="1:10" x14ac:dyDescent="0.2">
      <c r="A26" s="8" t="s">
        <v>41</v>
      </c>
      <c r="B26" s="9" t="s">
        <v>42</v>
      </c>
      <c r="C26" s="10"/>
      <c r="D26" s="8" t="s">
        <v>11</v>
      </c>
      <c r="E26" s="13">
        <v>12195.558325</v>
      </c>
      <c r="F26" s="13">
        <v>18366.601201221067</v>
      </c>
      <c r="G26" s="13">
        <f t="shared" si="6"/>
        <v>30562.159526221069</v>
      </c>
      <c r="H26" s="44"/>
      <c r="I26" s="13">
        <f t="shared" si="7"/>
        <v>0</v>
      </c>
      <c r="J26" s="18"/>
    </row>
    <row r="27" spans="1:10" x14ac:dyDescent="0.2">
      <c r="A27" s="8" t="s">
        <v>43</v>
      </c>
      <c r="B27" s="9" t="s">
        <v>44</v>
      </c>
      <c r="C27" s="10"/>
      <c r="D27" s="8" t="s">
        <v>11</v>
      </c>
      <c r="E27" s="13">
        <v>23087.285637499997</v>
      </c>
      <c r="F27" s="13">
        <v>27549.901801831598</v>
      </c>
      <c r="G27" s="13">
        <f t="shared" si="6"/>
        <v>50637.187439331596</v>
      </c>
      <c r="H27" s="44"/>
      <c r="I27" s="13">
        <f t="shared" si="7"/>
        <v>0</v>
      </c>
      <c r="J27" s="18"/>
    </row>
    <row r="28" spans="1:10" x14ac:dyDescent="0.2">
      <c r="A28" s="6">
        <v>4</v>
      </c>
      <c r="B28" s="7" t="s">
        <v>45</v>
      </c>
      <c r="C28" s="7"/>
      <c r="D28" s="7"/>
      <c r="E28" s="7"/>
      <c r="F28" s="7"/>
      <c r="G28" s="7"/>
      <c r="H28" s="34"/>
      <c r="I28" s="16">
        <f>SUM(I29:I33)</f>
        <v>0</v>
      </c>
      <c r="J28" s="17" t="str">
        <f>IFERROR(I28/$I$92,"")</f>
        <v/>
      </c>
    </row>
    <row r="29" spans="1:10" x14ac:dyDescent="0.2">
      <c r="A29" s="8" t="s">
        <v>46</v>
      </c>
      <c r="B29" s="9" t="s">
        <v>47</v>
      </c>
      <c r="C29" s="10"/>
      <c r="D29" s="8" t="s">
        <v>5</v>
      </c>
      <c r="E29" s="13">
        <v>14366.380165289258</v>
      </c>
      <c r="F29" s="13">
        <v>17080.939117135593</v>
      </c>
      <c r="G29" s="13">
        <f t="shared" ref="G29:G33" si="8">E29+F29</f>
        <v>31447.319282424851</v>
      </c>
      <c r="H29" s="44"/>
      <c r="I29" s="13">
        <f t="shared" ref="I29:I33" si="9">G29*H29</f>
        <v>0</v>
      </c>
      <c r="J29" s="18"/>
    </row>
    <row r="30" spans="1:10" x14ac:dyDescent="0.2">
      <c r="A30" s="8" t="s">
        <v>48</v>
      </c>
      <c r="B30" s="9" t="s">
        <v>49</v>
      </c>
      <c r="C30" s="10"/>
      <c r="D30" s="8" t="s">
        <v>5</v>
      </c>
      <c r="E30" s="13">
        <v>22219.867768595042</v>
      </c>
      <c r="F30" s="13">
        <v>25015.487046879422</v>
      </c>
      <c r="G30" s="13">
        <f t="shared" si="8"/>
        <v>47235.354815474464</v>
      </c>
      <c r="H30" s="44"/>
      <c r="I30" s="13">
        <f t="shared" si="9"/>
        <v>0</v>
      </c>
      <c r="J30" s="18"/>
    </row>
    <row r="31" spans="1:10" x14ac:dyDescent="0.2">
      <c r="A31" s="8" t="s">
        <v>50</v>
      </c>
      <c r="B31" s="9" t="s">
        <v>51</v>
      </c>
      <c r="C31" s="10"/>
      <c r="D31" s="8" t="s">
        <v>11</v>
      </c>
      <c r="E31" s="13">
        <v>4929.3983471074389</v>
      </c>
      <c r="F31" s="13">
        <v>43676.188815075133</v>
      </c>
      <c r="G31" s="13">
        <f t="shared" si="8"/>
        <v>48605.587162182572</v>
      </c>
      <c r="H31" s="44"/>
      <c r="I31" s="13">
        <f t="shared" si="9"/>
        <v>0</v>
      </c>
      <c r="J31" s="18"/>
    </row>
    <row r="32" spans="1:10" x14ac:dyDescent="0.2">
      <c r="A32" s="8" t="s">
        <v>52</v>
      </c>
      <c r="B32" s="9" t="s">
        <v>53</v>
      </c>
      <c r="C32" s="10"/>
      <c r="D32" s="8" t="s">
        <v>11</v>
      </c>
      <c r="E32" s="13">
        <v>2702.4362808195592</v>
      </c>
      <c r="F32" s="13">
        <v>4591.6503003052667</v>
      </c>
      <c r="G32" s="13">
        <f t="shared" si="8"/>
        <v>7294.0865811248259</v>
      </c>
      <c r="H32" s="44"/>
      <c r="I32" s="13">
        <f t="shared" si="9"/>
        <v>0</v>
      </c>
      <c r="J32" s="18"/>
    </row>
    <row r="33" spans="1:10" x14ac:dyDescent="0.2">
      <c r="A33" s="8" t="s">
        <v>54</v>
      </c>
      <c r="B33" s="9" t="s">
        <v>55</v>
      </c>
      <c r="C33" s="10"/>
      <c r="D33" s="8" t="s">
        <v>11</v>
      </c>
      <c r="E33" s="13">
        <v>3413.0024974862258</v>
      </c>
      <c r="F33" s="13">
        <v>4591.6503003052667</v>
      </c>
      <c r="G33" s="13">
        <f t="shared" si="8"/>
        <v>8004.652797791492</v>
      </c>
      <c r="H33" s="44"/>
      <c r="I33" s="13">
        <f t="shared" si="9"/>
        <v>0</v>
      </c>
      <c r="J33" s="18"/>
    </row>
    <row r="34" spans="1:10" x14ac:dyDescent="0.2">
      <c r="A34" s="6">
        <v>5</v>
      </c>
      <c r="B34" s="7" t="s">
        <v>56</v>
      </c>
      <c r="C34" s="7"/>
      <c r="D34" s="7"/>
      <c r="E34" s="7"/>
      <c r="F34" s="7"/>
      <c r="G34" s="7"/>
      <c r="H34" s="34"/>
      <c r="I34" s="16">
        <f>SUM(I35)</f>
        <v>0</v>
      </c>
      <c r="J34" s="17" t="str">
        <f>IFERROR(I34/$I$92,"")</f>
        <v/>
      </c>
    </row>
    <row r="35" spans="1:10" x14ac:dyDescent="0.2">
      <c r="A35" s="8" t="s">
        <v>57</v>
      </c>
      <c r="B35" s="9" t="s">
        <v>58</v>
      </c>
      <c r="C35" s="10"/>
      <c r="D35" s="8" t="s">
        <v>5</v>
      </c>
      <c r="E35" s="13">
        <v>4266.0148760330576</v>
      </c>
      <c r="F35" s="13">
        <v>7071.2883048170515</v>
      </c>
      <c r="G35" s="13">
        <f t="shared" ref="G35" si="10">E35+F35</f>
        <v>11337.303180850109</v>
      </c>
      <c r="H35" s="44"/>
      <c r="I35" s="13">
        <f>G35*H35</f>
        <v>0</v>
      </c>
      <c r="J35" s="18"/>
    </row>
    <row r="36" spans="1:10" x14ac:dyDescent="0.2">
      <c r="A36" s="6">
        <v>6</v>
      </c>
      <c r="B36" s="7" t="s">
        <v>59</v>
      </c>
      <c r="C36" s="7"/>
      <c r="D36" s="7"/>
      <c r="E36" s="7"/>
      <c r="F36" s="7"/>
      <c r="G36" s="7"/>
      <c r="H36" s="34"/>
      <c r="I36" s="16">
        <f>SUM(I37:I38)</f>
        <v>0</v>
      </c>
      <c r="J36" s="17" t="str">
        <f>IFERROR(I36/$I$92,"")</f>
        <v/>
      </c>
    </row>
    <row r="37" spans="1:10" x14ac:dyDescent="0.2">
      <c r="A37" s="8" t="s">
        <v>60</v>
      </c>
      <c r="B37" s="9" t="s">
        <v>61</v>
      </c>
      <c r="C37" s="10"/>
      <c r="D37" s="8" t="s">
        <v>5</v>
      </c>
      <c r="E37" s="13">
        <v>24246.528000000002</v>
      </c>
      <c r="F37" s="13">
        <v>10322.20608590257</v>
      </c>
      <c r="G37" s="13">
        <f t="shared" ref="G37:G38" si="11">E37+F37</f>
        <v>34568.734085902572</v>
      </c>
      <c r="H37" s="44"/>
      <c r="I37" s="13">
        <f t="shared" ref="I37:I38" si="12">G37*H37</f>
        <v>0</v>
      </c>
      <c r="J37" s="18"/>
    </row>
    <row r="38" spans="1:10" x14ac:dyDescent="0.2">
      <c r="A38" s="8" t="s">
        <v>62</v>
      </c>
      <c r="B38" s="9" t="s">
        <v>63</v>
      </c>
      <c r="C38" s="10"/>
      <c r="D38" s="8" t="s">
        <v>5</v>
      </c>
      <c r="E38" s="13">
        <v>10807.0005</v>
      </c>
      <c r="F38" s="13">
        <v>2332.5877210244635</v>
      </c>
      <c r="G38" s="13">
        <f t="shared" si="11"/>
        <v>13139.588221024464</v>
      </c>
      <c r="H38" s="44"/>
      <c r="I38" s="13">
        <f t="shared" si="12"/>
        <v>0</v>
      </c>
      <c r="J38" s="18"/>
    </row>
    <row r="39" spans="1:10" x14ac:dyDescent="0.2">
      <c r="A39" s="6">
        <v>7</v>
      </c>
      <c r="B39" s="7" t="s">
        <v>64</v>
      </c>
      <c r="C39" s="7"/>
      <c r="D39" s="7"/>
      <c r="E39" s="7"/>
      <c r="F39" s="7"/>
      <c r="G39" s="7"/>
      <c r="H39" s="34"/>
      <c r="I39" s="16">
        <f>SUM(I40:I44)</f>
        <v>0</v>
      </c>
      <c r="J39" s="17" t="str">
        <f>IFERROR(I39/$I$92,"")</f>
        <v/>
      </c>
    </row>
    <row r="40" spans="1:10" x14ac:dyDescent="0.2">
      <c r="A40" s="8" t="s">
        <v>65</v>
      </c>
      <c r="B40" s="9" t="s">
        <v>66</v>
      </c>
      <c r="C40" s="10"/>
      <c r="D40" s="8" t="s">
        <v>5</v>
      </c>
      <c r="E40" s="13">
        <v>5950.3467438016523</v>
      </c>
      <c r="F40" s="13">
        <v>20214.510356125134</v>
      </c>
      <c r="G40" s="13">
        <f t="shared" ref="G40:G44" si="13">E40+F40</f>
        <v>26164.857099926787</v>
      </c>
      <c r="H40" s="44"/>
      <c r="I40" s="13">
        <f t="shared" ref="I40:I44" si="14">G40*H40</f>
        <v>0</v>
      </c>
      <c r="J40" s="18"/>
    </row>
    <row r="41" spans="1:10" x14ac:dyDescent="0.2">
      <c r="A41" s="8" t="s">
        <v>67</v>
      </c>
      <c r="B41" s="9" t="s">
        <v>68</v>
      </c>
      <c r="C41" s="10"/>
      <c r="D41" s="8" t="s">
        <v>5</v>
      </c>
      <c r="E41" s="13">
        <v>5950.3467438016523</v>
      </c>
      <c r="F41" s="13">
        <v>20214.510356125134</v>
      </c>
      <c r="G41" s="13">
        <f t="shared" si="13"/>
        <v>26164.857099926787</v>
      </c>
      <c r="H41" s="44"/>
      <c r="I41" s="13">
        <f t="shared" si="14"/>
        <v>0</v>
      </c>
      <c r="J41" s="18"/>
    </row>
    <row r="42" spans="1:10" x14ac:dyDescent="0.2">
      <c r="A42" s="8" t="s">
        <v>69</v>
      </c>
      <c r="B42" s="9" t="s">
        <v>70</v>
      </c>
      <c r="C42" s="10"/>
      <c r="D42" s="8" t="s">
        <v>5</v>
      </c>
      <c r="E42" s="13">
        <v>2814.7431338842971</v>
      </c>
      <c r="F42" s="13">
        <v>9330.3508840978539</v>
      </c>
      <c r="G42" s="13">
        <f t="shared" si="13"/>
        <v>12145.094017982152</v>
      </c>
      <c r="H42" s="44"/>
      <c r="I42" s="13">
        <f t="shared" si="14"/>
        <v>0</v>
      </c>
      <c r="J42" s="18"/>
    </row>
    <row r="43" spans="1:10" x14ac:dyDescent="0.2">
      <c r="A43" s="8" t="s">
        <v>71</v>
      </c>
      <c r="B43" s="9" t="s">
        <v>72</v>
      </c>
      <c r="C43" s="10"/>
      <c r="D43" s="8" t="s">
        <v>5</v>
      </c>
      <c r="E43" s="13">
        <v>2659.8852231404958</v>
      </c>
      <c r="F43" s="13">
        <v>7346.6404804884269</v>
      </c>
      <c r="G43" s="13">
        <f t="shared" si="13"/>
        <v>10006.525703628922</v>
      </c>
      <c r="H43" s="44"/>
      <c r="I43" s="13">
        <f t="shared" si="14"/>
        <v>0</v>
      </c>
      <c r="J43" s="18"/>
    </row>
    <row r="44" spans="1:10" x14ac:dyDescent="0.2">
      <c r="A44" s="8" t="s">
        <v>73</v>
      </c>
      <c r="B44" s="9" t="s">
        <v>74</v>
      </c>
      <c r="C44" s="10"/>
      <c r="D44" s="8" t="s">
        <v>5</v>
      </c>
      <c r="E44" s="13">
        <v>1961.1755371900827</v>
      </c>
      <c r="F44" s="13">
        <v>18257.047700340281</v>
      </c>
      <c r="G44" s="13">
        <f t="shared" si="13"/>
        <v>20218.223237530365</v>
      </c>
      <c r="H44" s="44"/>
      <c r="I44" s="13">
        <f t="shared" si="14"/>
        <v>0</v>
      </c>
      <c r="J44" s="18"/>
    </row>
    <row r="45" spans="1:10" x14ac:dyDescent="0.2">
      <c r="A45" s="6">
        <v>8</v>
      </c>
      <c r="B45" s="7" t="s">
        <v>75</v>
      </c>
      <c r="C45" s="7"/>
      <c r="D45" s="7"/>
      <c r="E45" s="7"/>
      <c r="F45" s="7"/>
      <c r="G45" s="7"/>
      <c r="H45" s="34"/>
      <c r="I45" s="16">
        <f>SUM(I46)</f>
        <v>0</v>
      </c>
      <c r="J45" s="17" t="str">
        <f>IFERROR(I45/$I$92,"")</f>
        <v/>
      </c>
    </row>
    <row r="46" spans="1:10" x14ac:dyDescent="0.2">
      <c r="A46" s="8" t="s">
        <v>76</v>
      </c>
      <c r="B46" s="9" t="s">
        <v>77</v>
      </c>
      <c r="C46" s="10"/>
      <c r="D46" s="8" t="s">
        <v>5</v>
      </c>
      <c r="E46" s="13">
        <v>12507.325826446282</v>
      </c>
      <c r="F46" s="13">
        <v>8264.9705405494806</v>
      </c>
      <c r="G46" s="13">
        <f t="shared" ref="G46" si="15">E46+F46</f>
        <v>20772.296366995761</v>
      </c>
      <c r="H46" s="44"/>
      <c r="I46" s="13">
        <f>G46*H46</f>
        <v>0</v>
      </c>
      <c r="J46" s="18"/>
    </row>
    <row r="47" spans="1:10" x14ac:dyDescent="0.2">
      <c r="A47" s="6">
        <v>9</v>
      </c>
      <c r="B47" s="7" t="s">
        <v>78</v>
      </c>
      <c r="C47" s="7"/>
      <c r="D47" s="7"/>
      <c r="E47" s="7"/>
      <c r="F47" s="7"/>
      <c r="G47" s="7"/>
      <c r="H47" s="34"/>
      <c r="I47" s="16">
        <f>SUM(I48:I49)</f>
        <v>0</v>
      </c>
      <c r="J47" s="17" t="str">
        <f>IFERROR(I47/$I$92,"")</f>
        <v/>
      </c>
    </row>
    <row r="48" spans="1:10" x14ac:dyDescent="0.2">
      <c r="A48" s="8" t="s">
        <v>79</v>
      </c>
      <c r="B48" s="9" t="s">
        <v>80</v>
      </c>
      <c r="C48" s="10"/>
      <c r="D48" s="8" t="s">
        <v>5</v>
      </c>
      <c r="E48" s="13">
        <v>3060.7008264462806</v>
      </c>
      <c r="F48" s="13">
        <v>7034.3788915982805</v>
      </c>
      <c r="G48" s="13">
        <f t="shared" ref="G48:G49" si="16">E48+F48</f>
        <v>10095.079718044561</v>
      </c>
      <c r="H48" s="44"/>
      <c r="I48" s="13">
        <f t="shared" ref="I48:I49" si="17">G48*H48</f>
        <v>0</v>
      </c>
      <c r="J48" s="18"/>
    </row>
    <row r="49" spans="1:10" x14ac:dyDescent="0.2">
      <c r="A49" s="8" t="s">
        <v>81</v>
      </c>
      <c r="B49" s="9" t="s">
        <v>82</v>
      </c>
      <c r="C49" s="10"/>
      <c r="D49" s="8" t="s">
        <v>5</v>
      </c>
      <c r="E49" s="13">
        <v>6083.2198347107433</v>
      </c>
      <c r="F49" s="13">
        <v>8540.322716220855</v>
      </c>
      <c r="G49" s="13">
        <f t="shared" si="16"/>
        <v>14623.542550931597</v>
      </c>
      <c r="H49" s="44"/>
      <c r="I49" s="13">
        <f t="shared" si="17"/>
        <v>0</v>
      </c>
      <c r="J49" s="18"/>
    </row>
    <row r="50" spans="1:10" x14ac:dyDescent="0.2">
      <c r="A50" s="6">
        <v>10</v>
      </c>
      <c r="B50" s="7" t="s">
        <v>83</v>
      </c>
      <c r="C50" s="7"/>
      <c r="D50" s="7"/>
      <c r="E50" s="7"/>
      <c r="F50" s="7"/>
      <c r="G50" s="7"/>
      <c r="H50" s="34"/>
      <c r="I50" s="16">
        <f>SUM(I51)</f>
        <v>0</v>
      </c>
      <c r="J50" s="17" t="str">
        <f>IFERROR(I50/$I$92,"")</f>
        <v/>
      </c>
    </row>
    <row r="51" spans="1:10" x14ac:dyDescent="0.2">
      <c r="A51" s="8" t="s">
        <v>84</v>
      </c>
      <c r="B51" s="9" t="s">
        <v>85</v>
      </c>
      <c r="C51" s="10"/>
      <c r="D51" s="8" t="s">
        <v>5</v>
      </c>
      <c r="E51" s="13">
        <v>4081.1636363636362</v>
      </c>
      <c r="F51" s="13">
        <v>10322.20608590257</v>
      </c>
      <c r="G51" s="13">
        <f t="shared" ref="G51" si="18">E51+F51</f>
        <v>14403.369722266205</v>
      </c>
      <c r="H51" s="44"/>
      <c r="I51" s="13">
        <f>G51*H51</f>
        <v>0</v>
      </c>
      <c r="J51" s="18"/>
    </row>
    <row r="52" spans="1:10" x14ac:dyDescent="0.2">
      <c r="A52" s="6">
        <v>11</v>
      </c>
      <c r="B52" s="7" t="s">
        <v>86</v>
      </c>
      <c r="C52" s="7"/>
      <c r="D52" s="7"/>
      <c r="E52" s="7"/>
      <c r="F52" s="7"/>
      <c r="G52" s="7"/>
      <c r="H52" s="34"/>
      <c r="I52" s="16">
        <f>SUM(I53:I54)</f>
        <v>0</v>
      </c>
      <c r="J52" s="17" t="str">
        <f>IFERROR(I52/$I$92,"")</f>
        <v/>
      </c>
    </row>
    <row r="53" spans="1:10" x14ac:dyDescent="0.2">
      <c r="A53" s="8" t="s">
        <v>87</v>
      </c>
      <c r="B53" s="9" t="s">
        <v>88</v>
      </c>
      <c r="C53" s="10"/>
      <c r="D53" s="8" t="s">
        <v>5</v>
      </c>
      <c r="E53" s="13">
        <v>26237.434525289256</v>
      </c>
      <c r="F53" s="13">
        <v>8768.3974979731447</v>
      </c>
      <c r="G53" s="13">
        <f t="shared" ref="G53:G54" si="19">E53+F53</f>
        <v>35005.832023262403</v>
      </c>
      <c r="H53" s="44"/>
      <c r="I53" s="13">
        <f t="shared" ref="I53:I54" si="20">G53*H53</f>
        <v>0</v>
      </c>
      <c r="J53" s="18"/>
    </row>
    <row r="54" spans="1:10" x14ac:dyDescent="0.2">
      <c r="A54" s="8" t="s">
        <v>89</v>
      </c>
      <c r="B54" s="9" t="s">
        <v>90</v>
      </c>
      <c r="C54" s="10"/>
      <c r="D54" s="8" t="s">
        <v>5</v>
      </c>
      <c r="E54" s="13">
        <v>4348.6413223140498</v>
      </c>
      <c r="F54" s="13">
        <v>10322.20608590257</v>
      </c>
      <c r="G54" s="13">
        <f t="shared" si="19"/>
        <v>14670.847408216619</v>
      </c>
      <c r="H54" s="44"/>
      <c r="I54" s="13">
        <f t="shared" si="20"/>
        <v>0</v>
      </c>
      <c r="J54" s="18"/>
    </row>
    <row r="55" spans="1:10" x14ac:dyDescent="0.2">
      <c r="A55" s="6">
        <v>12</v>
      </c>
      <c r="B55" s="7" t="s">
        <v>91</v>
      </c>
      <c r="C55" s="7"/>
      <c r="D55" s="7"/>
      <c r="E55" s="7"/>
      <c r="F55" s="7"/>
      <c r="G55" s="7"/>
      <c r="H55" s="34"/>
      <c r="I55" s="16">
        <f>SUM(I56)</f>
        <v>0</v>
      </c>
      <c r="J55" s="17" t="str">
        <f>IFERROR(I55/$I$92,"")</f>
        <v/>
      </c>
    </row>
    <row r="56" spans="1:10" x14ac:dyDescent="0.2">
      <c r="A56" s="8" t="s">
        <v>92</v>
      </c>
      <c r="B56" s="9" t="s">
        <v>93</v>
      </c>
      <c r="C56" s="10"/>
      <c r="D56" s="8" t="s">
        <v>11</v>
      </c>
      <c r="E56" s="13">
        <v>3376.4748357024791</v>
      </c>
      <c r="F56" s="13">
        <v>5359.4740833122269</v>
      </c>
      <c r="G56" s="13">
        <f t="shared" ref="G56" si="21">E56+F56</f>
        <v>8735.9489190147069</v>
      </c>
      <c r="H56" s="44"/>
      <c r="I56" s="13">
        <f>G56*H56</f>
        <v>0</v>
      </c>
      <c r="J56" s="18"/>
    </row>
    <row r="57" spans="1:10" x14ac:dyDescent="0.2">
      <c r="A57" s="6">
        <v>13</v>
      </c>
      <c r="B57" s="7" t="s">
        <v>94</v>
      </c>
      <c r="C57" s="7"/>
      <c r="D57" s="7"/>
      <c r="E57" s="7"/>
      <c r="F57" s="7"/>
      <c r="G57" s="7"/>
      <c r="H57" s="34"/>
      <c r="I57" s="16">
        <f>SUM(I58)</f>
        <v>0</v>
      </c>
      <c r="J57" s="17" t="str">
        <f>IFERROR(I57/$I$92,"")</f>
        <v/>
      </c>
    </row>
    <row r="58" spans="1:10" x14ac:dyDescent="0.2">
      <c r="A58" s="8" t="s">
        <v>95</v>
      </c>
      <c r="B58" s="9" t="s">
        <v>96</v>
      </c>
      <c r="C58" s="10"/>
      <c r="D58" s="8" t="s">
        <v>5</v>
      </c>
      <c r="E58" s="13">
        <v>19800.37336826446</v>
      </c>
      <c r="F58" s="13">
        <v>15806.526067832079</v>
      </c>
      <c r="G58" s="13">
        <f t="shared" ref="G58" si="22">E58+F58</f>
        <v>35606.899436096537</v>
      </c>
      <c r="H58" s="44"/>
      <c r="I58" s="13">
        <f>G58*H58</f>
        <v>0</v>
      </c>
      <c r="J58" s="18"/>
    </row>
    <row r="59" spans="1:10" x14ac:dyDescent="0.2">
      <c r="A59" s="6">
        <v>14</v>
      </c>
      <c r="B59" s="7" t="s">
        <v>97</v>
      </c>
      <c r="C59" s="7"/>
      <c r="D59" s="7"/>
      <c r="E59" s="7"/>
      <c r="F59" s="7"/>
      <c r="G59" s="7"/>
      <c r="H59" s="34"/>
      <c r="I59" s="16">
        <f>SUM(I60:I65)</f>
        <v>0</v>
      </c>
      <c r="J59" s="17" t="str">
        <f>IFERROR(I59/$I$92,"")</f>
        <v/>
      </c>
    </row>
    <row r="60" spans="1:10" x14ac:dyDescent="0.2">
      <c r="A60" s="8" t="s">
        <v>98</v>
      </c>
      <c r="B60" s="9" t="s">
        <v>99</v>
      </c>
      <c r="C60" s="10"/>
      <c r="D60" s="8" t="s">
        <v>100</v>
      </c>
      <c r="E60" s="13">
        <v>336556.98347107437</v>
      </c>
      <c r="F60" s="13">
        <v>45916.503003052669</v>
      </c>
      <c r="G60" s="13">
        <f t="shared" ref="G60:G65" si="23">E60+F60</f>
        <v>382473.48647412704</v>
      </c>
      <c r="H60" s="44"/>
      <c r="I60" s="13">
        <f t="shared" ref="I60:I63" si="24">G60*H60</f>
        <v>0</v>
      </c>
      <c r="J60" s="18"/>
    </row>
    <row r="61" spans="1:10" x14ac:dyDescent="0.2">
      <c r="A61" s="8" t="s">
        <v>101</v>
      </c>
      <c r="B61" s="9" t="s">
        <v>102</v>
      </c>
      <c r="C61" s="10"/>
      <c r="D61" s="8" t="s">
        <v>100</v>
      </c>
      <c r="E61" s="13">
        <v>8766.0743801652898</v>
      </c>
      <c r="F61" s="13">
        <v>45916.503003052669</v>
      </c>
      <c r="G61" s="13">
        <f t="shared" si="23"/>
        <v>54682.577383217955</v>
      </c>
      <c r="H61" s="44"/>
      <c r="I61" s="13">
        <f t="shared" si="24"/>
        <v>0</v>
      </c>
      <c r="J61" s="18"/>
    </row>
    <row r="62" spans="1:10" x14ac:dyDescent="0.2">
      <c r="A62" s="8" t="s">
        <v>103</v>
      </c>
      <c r="B62" s="9" t="s">
        <v>104</v>
      </c>
      <c r="C62" s="10"/>
      <c r="D62" s="8" t="s">
        <v>100</v>
      </c>
      <c r="E62" s="13">
        <v>309387.14876033057</v>
      </c>
      <c r="F62" s="13">
        <v>18366.601201221067</v>
      </c>
      <c r="G62" s="13">
        <f t="shared" si="23"/>
        <v>327753.74996155163</v>
      </c>
      <c r="H62" s="44"/>
      <c r="I62" s="13">
        <f t="shared" si="24"/>
        <v>0</v>
      </c>
      <c r="J62" s="18"/>
    </row>
    <row r="63" spans="1:10" x14ac:dyDescent="0.2">
      <c r="A63" s="8" t="s">
        <v>105</v>
      </c>
      <c r="B63" s="9" t="s">
        <v>106</v>
      </c>
      <c r="C63" s="10"/>
      <c r="D63" s="8" t="s">
        <v>100</v>
      </c>
      <c r="E63" s="13">
        <v>172922.67015651445</v>
      </c>
      <c r="F63" s="13">
        <v>18366.601201221067</v>
      </c>
      <c r="G63" s="13">
        <f t="shared" si="23"/>
        <v>191289.2713577355</v>
      </c>
      <c r="H63" s="44"/>
      <c r="I63" s="13">
        <f t="shared" si="24"/>
        <v>0</v>
      </c>
      <c r="J63" s="18"/>
    </row>
    <row r="64" spans="1:10" x14ac:dyDescent="0.2">
      <c r="A64" s="8" t="s">
        <v>107</v>
      </c>
      <c r="B64" s="9" t="s">
        <v>108</v>
      </c>
      <c r="C64" s="10"/>
      <c r="D64" s="8" t="s">
        <v>100</v>
      </c>
      <c r="E64" s="13">
        <v>255262.6704545455</v>
      </c>
      <c r="F64" s="13">
        <v>18366.601201221067</v>
      </c>
      <c r="G64" s="13">
        <f t="shared" si="23"/>
        <v>273629.27165576658</v>
      </c>
      <c r="H64" s="44"/>
      <c r="I64" s="13">
        <f>G64*H64</f>
        <v>0</v>
      </c>
      <c r="J64" s="18"/>
    </row>
    <row r="65" spans="1:10" x14ac:dyDescent="0.2">
      <c r="A65" s="8" t="s">
        <v>109</v>
      </c>
      <c r="B65" s="9" t="s">
        <v>110</v>
      </c>
      <c r="C65" s="10"/>
      <c r="D65" s="8" t="s">
        <v>100</v>
      </c>
      <c r="E65" s="13">
        <v>115984.40082644628</v>
      </c>
      <c r="F65" s="13">
        <v>18366.601201221067</v>
      </c>
      <c r="G65" s="13">
        <f t="shared" si="23"/>
        <v>134351.00202766733</v>
      </c>
      <c r="H65" s="44"/>
      <c r="I65" s="13">
        <f>G65*H65</f>
        <v>0</v>
      </c>
      <c r="J65" s="18"/>
    </row>
    <row r="66" spans="1:10" x14ac:dyDescent="0.2">
      <c r="A66" s="6">
        <v>15</v>
      </c>
      <c r="B66" s="7" t="s">
        <v>111</v>
      </c>
      <c r="C66" s="7"/>
      <c r="D66" s="7"/>
      <c r="E66" s="7"/>
      <c r="F66" s="7"/>
      <c r="G66" s="7"/>
      <c r="H66" s="34"/>
      <c r="I66" s="16">
        <f>SUM(I67:I70)</f>
        <v>0</v>
      </c>
      <c r="J66" s="17" t="str">
        <f>IFERROR(I66/$I$92,"")</f>
        <v/>
      </c>
    </row>
    <row r="67" spans="1:10" x14ac:dyDescent="0.2">
      <c r="A67" s="8" t="s">
        <v>112</v>
      </c>
      <c r="B67" s="9" t="s">
        <v>113</v>
      </c>
      <c r="C67" s="10"/>
      <c r="D67" s="8" t="s">
        <v>114</v>
      </c>
      <c r="E67" s="13">
        <v>188604.8461544</v>
      </c>
      <c r="F67" s="13">
        <v>451245.63398230518</v>
      </c>
      <c r="G67" s="13">
        <f t="shared" ref="G67:G70" si="25">E67+F67</f>
        <v>639850.48013670521</v>
      </c>
      <c r="H67" s="44"/>
      <c r="I67" s="13">
        <f t="shared" ref="I67:I70" si="26">G67*H67</f>
        <v>0</v>
      </c>
      <c r="J67" s="18"/>
    </row>
    <row r="68" spans="1:10" x14ac:dyDescent="0.2">
      <c r="A68" s="8" t="s">
        <v>115</v>
      </c>
      <c r="B68" s="9" t="s">
        <v>116</v>
      </c>
      <c r="C68" s="10"/>
      <c r="D68" s="8" t="s">
        <v>114</v>
      </c>
      <c r="E68" s="13">
        <v>1376057.0832595045</v>
      </c>
      <c r="F68" s="13">
        <v>407006.23209660989</v>
      </c>
      <c r="G68" s="13">
        <f t="shared" si="25"/>
        <v>1783063.3153561144</v>
      </c>
      <c r="H68" s="44"/>
      <c r="I68" s="13">
        <f t="shared" si="26"/>
        <v>0</v>
      </c>
      <c r="J68" s="18"/>
    </row>
    <row r="69" spans="1:10" x14ac:dyDescent="0.2">
      <c r="A69" s="8" t="s">
        <v>117</v>
      </c>
      <c r="B69" s="9" t="s">
        <v>118</v>
      </c>
      <c r="C69" s="10"/>
      <c r="D69" s="8" t="s">
        <v>114</v>
      </c>
      <c r="E69" s="13">
        <v>356830.42909090914</v>
      </c>
      <c r="F69" s="13">
        <v>293865.61921953707</v>
      </c>
      <c r="G69" s="13">
        <f t="shared" si="25"/>
        <v>650696.0483104462</v>
      </c>
      <c r="H69" s="44"/>
      <c r="I69" s="13">
        <f t="shared" si="26"/>
        <v>0</v>
      </c>
      <c r="J69" s="18"/>
    </row>
    <row r="70" spans="1:10" x14ac:dyDescent="0.2">
      <c r="A70" s="8" t="s">
        <v>119</v>
      </c>
      <c r="B70" s="9" t="s">
        <v>120</v>
      </c>
      <c r="C70" s="10"/>
      <c r="D70" s="8" t="s">
        <v>114</v>
      </c>
      <c r="E70" s="13">
        <v>301880.02470025129</v>
      </c>
      <c r="F70" s="13">
        <v>293865.61921953707</v>
      </c>
      <c r="G70" s="13">
        <f t="shared" si="25"/>
        <v>595745.6439197883</v>
      </c>
      <c r="H70" s="44"/>
      <c r="I70" s="13">
        <f t="shared" si="26"/>
        <v>0</v>
      </c>
      <c r="J70" s="18"/>
    </row>
    <row r="71" spans="1:10" x14ac:dyDescent="0.2">
      <c r="A71" s="6">
        <v>16</v>
      </c>
      <c r="B71" s="7" t="s">
        <v>121</v>
      </c>
      <c r="C71" s="7"/>
      <c r="D71" s="7"/>
      <c r="E71" s="7"/>
      <c r="F71" s="7"/>
      <c r="G71" s="7"/>
      <c r="H71" s="34"/>
      <c r="I71" s="16">
        <f>SUM(I72:I76)</f>
        <v>0</v>
      </c>
      <c r="J71" s="17" t="str">
        <f>IFERROR(I71/$I$92,"")</f>
        <v/>
      </c>
    </row>
    <row r="72" spans="1:10" x14ac:dyDescent="0.2">
      <c r="A72" s="8" t="s">
        <v>122</v>
      </c>
      <c r="B72" s="9" t="s">
        <v>123</v>
      </c>
      <c r="C72" s="10"/>
      <c r="D72" s="8" t="s">
        <v>114</v>
      </c>
      <c r="E72" s="13">
        <v>419006.40439768549</v>
      </c>
      <c r="F72" s="13">
        <v>401124.22075711703</v>
      </c>
      <c r="G72" s="13">
        <f t="shared" ref="G72:G76" si="27">E72+F72</f>
        <v>820130.62515480258</v>
      </c>
      <c r="H72" s="44"/>
      <c r="I72" s="13">
        <f t="shared" ref="I72:I76" si="28">G72*H72</f>
        <v>0</v>
      </c>
      <c r="J72" s="18"/>
    </row>
    <row r="73" spans="1:10" x14ac:dyDescent="0.2">
      <c r="A73" s="8" t="s">
        <v>124</v>
      </c>
      <c r="B73" s="9" t="s">
        <v>125</v>
      </c>
      <c r="C73" s="10"/>
      <c r="D73" s="8" t="s">
        <v>114</v>
      </c>
      <c r="E73" s="13">
        <v>655165.14126280998</v>
      </c>
      <c r="F73" s="13">
        <v>432350.37964613165</v>
      </c>
      <c r="G73" s="13">
        <f t="shared" si="27"/>
        <v>1087515.5209089415</v>
      </c>
      <c r="H73" s="44"/>
      <c r="I73" s="13">
        <f t="shared" si="28"/>
        <v>0</v>
      </c>
      <c r="J73" s="18"/>
    </row>
    <row r="74" spans="1:10" x14ac:dyDescent="0.2">
      <c r="A74" s="8" t="s">
        <v>126</v>
      </c>
      <c r="B74" s="9" t="s">
        <v>127</v>
      </c>
      <c r="C74" s="10"/>
      <c r="D74" s="8" t="s">
        <v>114</v>
      </c>
      <c r="E74" s="13">
        <v>1744978.5858853357</v>
      </c>
      <c r="F74" s="13">
        <v>146932.80960976853</v>
      </c>
      <c r="G74" s="13">
        <f t="shared" si="27"/>
        <v>1891911.3954951041</v>
      </c>
      <c r="H74" s="44"/>
      <c r="I74" s="13">
        <f t="shared" si="28"/>
        <v>0</v>
      </c>
      <c r="J74" s="18"/>
    </row>
    <row r="75" spans="1:10" x14ac:dyDescent="0.2">
      <c r="A75" s="8" t="s">
        <v>128</v>
      </c>
      <c r="B75" s="9" t="s">
        <v>129</v>
      </c>
      <c r="C75" s="10"/>
      <c r="D75" s="8" t="s">
        <v>130</v>
      </c>
      <c r="E75" s="13">
        <v>1291106.4204658153</v>
      </c>
      <c r="F75" s="13">
        <v>429034.40615031985</v>
      </c>
      <c r="G75" s="13">
        <f t="shared" si="27"/>
        <v>1720140.8266161352</v>
      </c>
      <c r="H75" s="44"/>
      <c r="I75" s="13">
        <f t="shared" si="28"/>
        <v>0</v>
      </c>
      <c r="J75" s="18"/>
    </row>
    <row r="76" spans="1:10" x14ac:dyDescent="0.2">
      <c r="A76" s="8" t="s">
        <v>131</v>
      </c>
      <c r="B76" s="9" t="s">
        <v>132</v>
      </c>
      <c r="C76" s="10"/>
      <c r="D76" s="8" t="s">
        <v>130</v>
      </c>
      <c r="E76" s="13">
        <v>220863.95286928926</v>
      </c>
      <c r="F76" s="13">
        <v>127830.95699111087</v>
      </c>
      <c r="G76" s="13">
        <f t="shared" si="27"/>
        <v>348694.90986040013</v>
      </c>
      <c r="H76" s="44"/>
      <c r="I76" s="13">
        <f t="shared" si="28"/>
        <v>0</v>
      </c>
      <c r="J76" s="18"/>
    </row>
    <row r="77" spans="1:10" x14ac:dyDescent="0.2">
      <c r="A77" s="6">
        <v>17</v>
      </c>
      <c r="B77" s="7" t="s">
        <v>133</v>
      </c>
      <c r="C77" s="7"/>
      <c r="D77" s="7"/>
      <c r="E77" s="7"/>
      <c r="F77" s="7"/>
      <c r="G77" s="7"/>
      <c r="H77" s="34"/>
      <c r="I77" s="16">
        <f>SUM(I78)</f>
        <v>0</v>
      </c>
      <c r="J77" s="17" t="str">
        <f>IFERROR(I77/$I$92,"")</f>
        <v/>
      </c>
    </row>
    <row r="78" spans="1:10" x14ac:dyDescent="0.2">
      <c r="A78" s="8" t="s">
        <v>134</v>
      </c>
      <c r="B78" s="9" t="s">
        <v>135</v>
      </c>
      <c r="C78" s="10"/>
      <c r="D78" s="8" t="s">
        <v>130</v>
      </c>
      <c r="E78" s="13">
        <v>191830.05582415726</v>
      </c>
      <c r="F78" s="13">
        <v>293865.61921953707</v>
      </c>
      <c r="G78" s="13">
        <f t="shared" ref="G78" si="29">E78+F78</f>
        <v>485695.67504369433</v>
      </c>
      <c r="H78" s="44"/>
      <c r="I78" s="13">
        <f>G78*H78</f>
        <v>0</v>
      </c>
      <c r="J78" s="18"/>
    </row>
    <row r="79" spans="1:10" x14ac:dyDescent="0.2">
      <c r="A79" s="6">
        <v>18</v>
      </c>
      <c r="B79" s="7" t="s">
        <v>136</v>
      </c>
      <c r="C79" s="7"/>
      <c r="D79" s="7"/>
      <c r="E79" s="7"/>
      <c r="F79" s="7"/>
      <c r="G79" s="7"/>
      <c r="H79" s="34"/>
      <c r="I79" s="16">
        <f>SUM(I80:I85)</f>
        <v>0</v>
      </c>
      <c r="J79" s="17" t="str">
        <f>IFERROR(I79/$I$92,"")</f>
        <v/>
      </c>
    </row>
    <row r="80" spans="1:10" x14ac:dyDescent="0.2">
      <c r="A80" s="8" t="s">
        <v>137</v>
      </c>
      <c r="B80" s="9" t="s">
        <v>138</v>
      </c>
      <c r="C80" s="10"/>
      <c r="D80" s="8" t="s">
        <v>5</v>
      </c>
      <c r="E80" s="13">
        <v>5116.3636363636351</v>
      </c>
      <c r="F80" s="13">
        <v>8264.9705405494806</v>
      </c>
      <c r="G80" s="13">
        <f t="shared" ref="G80:G85" si="30">E80+F80</f>
        <v>13381.334176913115</v>
      </c>
      <c r="H80" s="44"/>
      <c r="I80" s="13">
        <f t="shared" ref="I80:I85" si="31">G80*H80</f>
        <v>0</v>
      </c>
      <c r="J80" s="18"/>
    </row>
    <row r="81" spans="1:10" x14ac:dyDescent="0.2">
      <c r="A81" s="8" t="s">
        <v>139</v>
      </c>
      <c r="B81" s="9" t="s">
        <v>140</v>
      </c>
      <c r="C81" s="10"/>
      <c r="D81" s="8" t="s">
        <v>5</v>
      </c>
      <c r="E81" s="13">
        <v>5229.9999999999991</v>
      </c>
      <c r="F81" s="13">
        <v>5509.9803603663204</v>
      </c>
      <c r="G81" s="13">
        <f t="shared" si="30"/>
        <v>10739.98036036632</v>
      </c>
      <c r="H81" s="44"/>
      <c r="I81" s="13">
        <f t="shared" si="31"/>
        <v>0</v>
      </c>
      <c r="J81" s="18"/>
    </row>
    <row r="82" spans="1:10" x14ac:dyDescent="0.2">
      <c r="A82" s="8" t="s">
        <v>141</v>
      </c>
      <c r="B82" s="9" t="s">
        <v>142</v>
      </c>
      <c r="C82" s="10"/>
      <c r="D82" s="8" t="s">
        <v>5</v>
      </c>
      <c r="E82" s="13">
        <v>1622.0454545454547</v>
      </c>
      <c r="F82" s="13">
        <v>6611.9764324395837</v>
      </c>
      <c r="G82" s="13">
        <f t="shared" si="30"/>
        <v>8234.0218869850378</v>
      </c>
      <c r="H82" s="44"/>
      <c r="I82" s="13">
        <f t="shared" si="31"/>
        <v>0</v>
      </c>
      <c r="J82" s="18"/>
    </row>
    <row r="83" spans="1:10" x14ac:dyDescent="0.2">
      <c r="A83" s="8" t="s">
        <v>143</v>
      </c>
      <c r="B83" s="9" t="s">
        <v>144</v>
      </c>
      <c r="C83" s="10"/>
      <c r="D83" s="8" t="s">
        <v>5</v>
      </c>
      <c r="E83" s="13">
        <v>11611.818181818182</v>
      </c>
      <c r="F83" s="13">
        <v>8264.9705405494806</v>
      </c>
      <c r="G83" s="13">
        <f t="shared" si="30"/>
        <v>19876.788722367663</v>
      </c>
      <c r="H83" s="44"/>
      <c r="I83" s="13">
        <f t="shared" si="31"/>
        <v>0</v>
      </c>
      <c r="J83" s="18"/>
    </row>
    <row r="84" spans="1:10" x14ac:dyDescent="0.2">
      <c r="A84" s="8" t="s">
        <v>145</v>
      </c>
      <c r="B84" s="9" t="s">
        <v>146</v>
      </c>
      <c r="C84" s="10"/>
      <c r="D84" s="8" t="s">
        <v>5</v>
      </c>
      <c r="E84" s="13">
        <v>12493.388429752067</v>
      </c>
      <c r="F84" s="13">
        <v>12856.620840854746</v>
      </c>
      <c r="G84" s="13">
        <f t="shared" si="30"/>
        <v>25350.009270606814</v>
      </c>
      <c r="H84" s="44"/>
      <c r="I84" s="13">
        <f t="shared" si="31"/>
        <v>0</v>
      </c>
      <c r="J84" s="18"/>
    </row>
    <row r="85" spans="1:10" x14ac:dyDescent="0.2">
      <c r="A85" s="8" t="s">
        <v>147</v>
      </c>
      <c r="B85" s="9" t="s">
        <v>148</v>
      </c>
      <c r="C85" s="10"/>
      <c r="D85" s="8" t="s">
        <v>5</v>
      </c>
      <c r="E85" s="13">
        <v>9161.1570247933887</v>
      </c>
      <c r="F85" s="13">
        <v>18366.601201221067</v>
      </c>
      <c r="G85" s="13">
        <f t="shared" si="30"/>
        <v>27527.758226014455</v>
      </c>
      <c r="H85" s="44"/>
      <c r="I85" s="13">
        <f t="shared" si="31"/>
        <v>0</v>
      </c>
      <c r="J85" s="18"/>
    </row>
    <row r="86" spans="1:10" x14ac:dyDescent="0.2">
      <c r="A86" s="6">
        <v>19</v>
      </c>
      <c r="B86" s="7" t="s">
        <v>149</v>
      </c>
      <c r="C86" s="7"/>
      <c r="D86" s="7"/>
      <c r="E86" s="7"/>
      <c r="F86" s="7"/>
      <c r="G86" s="7"/>
      <c r="H86" s="34"/>
      <c r="I86" s="16">
        <f>SUM(I87)</f>
        <v>0</v>
      </c>
      <c r="J86" s="17" t="str">
        <f>IFERROR(I86/$I$92,"")</f>
        <v/>
      </c>
    </row>
    <row r="87" spans="1:10" x14ac:dyDescent="0.2">
      <c r="A87" s="8" t="s">
        <v>150</v>
      </c>
      <c r="B87" s="9" t="s">
        <v>151</v>
      </c>
      <c r="C87" s="10"/>
      <c r="D87" s="8" t="s">
        <v>5</v>
      </c>
      <c r="E87" s="13">
        <v>356376.19834710745</v>
      </c>
      <c r="F87" s="13">
        <v>37467.866450490983</v>
      </c>
      <c r="G87" s="13">
        <f t="shared" ref="G87" si="32">E87+F87</f>
        <v>393844.0647975984</v>
      </c>
      <c r="H87" s="44"/>
      <c r="I87" s="13">
        <f>G87*H87</f>
        <v>0</v>
      </c>
      <c r="J87" s="18"/>
    </row>
    <row r="88" spans="1:10" x14ac:dyDescent="0.2">
      <c r="A88" s="6">
        <v>20</v>
      </c>
      <c r="B88" s="7" t="s">
        <v>152</v>
      </c>
      <c r="C88" s="7"/>
      <c r="D88" s="7"/>
      <c r="E88" s="7"/>
      <c r="F88" s="7"/>
      <c r="G88" s="7"/>
      <c r="H88" s="34"/>
      <c r="I88" s="16">
        <f>SUM(I89)</f>
        <v>0</v>
      </c>
      <c r="J88" s="17" t="str">
        <f>IFERROR(I88/$I$92,"")</f>
        <v/>
      </c>
    </row>
    <row r="89" spans="1:10" x14ac:dyDescent="0.2">
      <c r="A89" s="8" t="s">
        <v>150</v>
      </c>
      <c r="B89" s="9" t="s">
        <v>153</v>
      </c>
      <c r="C89" s="10"/>
      <c r="D89" s="8" t="s">
        <v>5</v>
      </c>
      <c r="E89" s="13">
        <v>311962.51874380163</v>
      </c>
      <c r="F89" s="13">
        <v>18366.601201221067</v>
      </c>
      <c r="G89" s="13">
        <f t="shared" ref="G89" si="33">E89+F89</f>
        <v>330329.11994502268</v>
      </c>
      <c r="H89" s="44"/>
      <c r="I89" s="13">
        <f>G89*H89</f>
        <v>0</v>
      </c>
      <c r="J89" s="18"/>
    </row>
    <row r="90" spans="1:10" x14ac:dyDescent="0.2">
      <c r="A90" s="20"/>
      <c r="B90" s="21"/>
      <c r="C90" s="22"/>
      <c r="D90" s="26"/>
      <c r="E90" s="29"/>
      <c r="F90" s="29"/>
      <c r="G90" s="29"/>
      <c r="H90" s="29"/>
      <c r="I90" s="13"/>
      <c r="J90" s="33"/>
    </row>
    <row r="91" spans="1:10" ht="13.5" thickBot="1" x14ac:dyDescent="0.25">
      <c r="A91" s="5"/>
      <c r="D91" s="27"/>
      <c r="E91" s="30"/>
      <c r="F91" s="30"/>
      <c r="G91" s="30"/>
      <c r="H91" s="30"/>
      <c r="I91" s="30"/>
    </row>
    <row r="92" spans="1:10" ht="15" customHeight="1" thickBot="1" x14ac:dyDescent="0.25">
      <c r="A92" s="23"/>
      <c r="B92" s="24" t="s">
        <v>155</v>
      </c>
      <c r="C92" s="25"/>
      <c r="D92" s="28"/>
      <c r="E92" s="31"/>
      <c r="F92" s="32"/>
      <c r="G92" s="32"/>
      <c r="H92" s="32"/>
      <c r="I92" s="46">
        <f>I8+I15+I18+I28+I34+I36+I39+I45+I47+I50+I52+I55+I57+I59+I66+I71+I77+I79+I86+I88</f>
        <v>0</v>
      </c>
      <c r="J92" s="45" t="str">
        <f>IFERROR(J8+J15+J18+J28+J34+J36+J39+J45+J47+J50+J52+J55+J57+J59+J66+J71+J77+J79+J86+J88,"")</f>
        <v/>
      </c>
    </row>
    <row r="93" spans="1:10" x14ac:dyDescent="0.2">
      <c r="A93" s="5"/>
      <c r="D93" s="27"/>
      <c r="E93" s="30"/>
      <c r="F93" s="30"/>
      <c r="G93" s="30"/>
      <c r="H93" s="30"/>
      <c r="I93" s="30"/>
    </row>
  </sheetData>
  <mergeCells count="2">
    <mergeCell ref="A1:J1"/>
    <mergeCell ref="B6:C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MODELO DE 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AUGUSTO DOMINGUEZ</cp:lastModifiedBy>
  <dcterms:created xsi:type="dcterms:W3CDTF">2025-12-09T15:03:56Z</dcterms:created>
  <dcterms:modified xsi:type="dcterms:W3CDTF">2026-02-12T11:48:34Z</dcterms:modified>
</cp:coreProperties>
</file>